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5" windowWidth="18915" windowHeight="6210"/>
  </bookViews>
  <sheets>
    <sheet name="OLEODUCTOS MIN  2014" sheetId="7" r:id="rId1"/>
    <sheet name="OLEODUCTOS EXP 2014" sheetId="8" r:id="rId2"/>
    <sheet name="POLIDUCTOS 2014" sheetId="6" r:id="rId3"/>
  </sheets>
  <definedNames>
    <definedName name="_xlnm._FilterDatabase" localSheetId="1" hidden="1">'OLEODUCTOS EXP 2014'!$B$5:$I$30</definedName>
    <definedName name="_xlnm._FilterDatabase" localSheetId="0" hidden="1">'OLEODUCTOS MIN  2014'!$B$5:$I$41</definedName>
    <definedName name="_xlnm._FilterDatabase" localSheetId="2" hidden="1">'POLIDUCTOS 2014'!$B$5:$I$77</definedName>
  </definedNames>
  <calcPr calcId="145621"/>
</workbook>
</file>

<file path=xl/calcChain.xml><?xml version="1.0" encoding="utf-8"?>
<calcChain xmlns="http://schemas.openxmlformats.org/spreadsheetml/2006/main">
  <c r="E7" i="7" l="1"/>
  <c r="E8" i="7"/>
  <c r="E9" i="7"/>
  <c r="E10" i="7"/>
  <c r="E11" i="7"/>
  <c r="E12" i="7"/>
  <c r="E13" i="7"/>
  <c r="E14" i="7"/>
  <c r="E15" i="7"/>
  <c r="E16" i="7"/>
  <c r="E17" i="7"/>
  <c r="E18" i="7"/>
  <c r="E19" i="7"/>
  <c r="E20" i="7"/>
  <c r="E21" i="7"/>
  <c r="E22" i="7"/>
  <c r="E23" i="7"/>
  <c r="E24" i="7"/>
  <c r="E25" i="7"/>
  <c r="E26" i="7"/>
  <c r="E27" i="7"/>
  <c r="E28" i="7"/>
  <c r="E29" i="7"/>
  <c r="E30" i="7"/>
  <c r="E31" i="7"/>
  <c r="E32" i="7"/>
  <c r="E33" i="7"/>
  <c r="E34" i="7"/>
  <c r="E35" i="7"/>
  <c r="E36" i="7"/>
  <c r="E37" i="7"/>
  <c r="E38" i="7"/>
  <c r="E39" i="7"/>
  <c r="E40" i="7"/>
  <c r="E41" i="7"/>
  <c r="E6" i="7"/>
  <c r="H29" i="8" l="1"/>
  <c r="I29" i="8" s="1"/>
  <c r="H28" i="8"/>
  <c r="I28" i="8" s="1"/>
  <c r="H27" i="8"/>
  <c r="H26" i="8"/>
  <c r="I26" i="8" s="1"/>
  <c r="H25" i="8"/>
  <c r="H24" i="8"/>
  <c r="I24" i="8" s="1"/>
  <c r="H23" i="8"/>
  <c r="H22" i="8"/>
  <c r="I22" i="8" s="1"/>
  <c r="H21" i="8"/>
  <c r="H20" i="8"/>
  <c r="I20" i="8" s="1"/>
  <c r="H19" i="8"/>
  <c r="H18" i="8"/>
  <c r="I18" i="8" s="1"/>
  <c r="H29" i="7"/>
  <c r="H28" i="7"/>
  <c r="H15" i="7"/>
  <c r="H27" i="7"/>
  <c r="H26" i="7"/>
  <c r="H13" i="7"/>
  <c r="H11" i="7"/>
  <c r="H23" i="7"/>
  <c r="H22" i="7"/>
  <c r="H10" i="7"/>
  <c r="H20" i="7"/>
  <c r="H8" i="7"/>
  <c r="E29" i="8"/>
  <c r="F29" i="8" s="1"/>
  <c r="E28" i="8"/>
  <c r="F28" i="8" s="1"/>
  <c r="I27" i="8"/>
  <c r="E27" i="8"/>
  <c r="F27" i="8" s="1"/>
  <c r="E26" i="8"/>
  <c r="F26" i="8" s="1"/>
  <c r="I25" i="8"/>
  <c r="E25" i="8"/>
  <c r="F25" i="8" s="1"/>
  <c r="E24" i="8"/>
  <c r="F24" i="8" s="1"/>
  <c r="I23" i="8"/>
  <c r="E23" i="8"/>
  <c r="F23" i="8" s="1"/>
  <c r="E22" i="8"/>
  <c r="F22" i="8" s="1"/>
  <c r="I21" i="8"/>
  <c r="E21" i="8"/>
  <c r="F21" i="8" s="1"/>
  <c r="E20" i="8"/>
  <c r="F20" i="8" s="1"/>
  <c r="I19" i="8"/>
  <c r="E19" i="8"/>
  <c r="F19" i="8" s="1"/>
  <c r="G30" i="8"/>
  <c r="H17" i="8"/>
  <c r="I17" i="8" s="1"/>
  <c r="E17" i="8"/>
  <c r="F17" i="8" s="1"/>
  <c r="H16" i="8"/>
  <c r="I16" i="8" s="1"/>
  <c r="E16" i="8"/>
  <c r="F16" i="8" s="1"/>
  <c r="H15" i="8"/>
  <c r="I15" i="8" s="1"/>
  <c r="E15" i="8"/>
  <c r="F15" i="8" s="1"/>
  <c r="H14" i="8"/>
  <c r="I14" i="8" s="1"/>
  <c r="E14" i="8"/>
  <c r="F14" i="8" s="1"/>
  <c r="H13" i="8"/>
  <c r="I13" i="8" s="1"/>
  <c r="E13" i="8"/>
  <c r="F13" i="8" s="1"/>
  <c r="H12" i="8"/>
  <c r="I12" i="8" s="1"/>
  <c r="E12" i="8"/>
  <c r="F12" i="8" s="1"/>
  <c r="H11" i="8"/>
  <c r="I11" i="8" s="1"/>
  <c r="E11" i="8"/>
  <c r="F11" i="8" s="1"/>
  <c r="H10" i="8"/>
  <c r="I10" i="8" s="1"/>
  <c r="E10" i="8"/>
  <c r="F10" i="8" s="1"/>
  <c r="H9" i="8"/>
  <c r="I9" i="8" s="1"/>
  <c r="E9" i="8"/>
  <c r="F9" i="8" s="1"/>
  <c r="H8" i="8"/>
  <c r="I8" i="8" s="1"/>
  <c r="E8" i="8"/>
  <c r="F8" i="8" s="1"/>
  <c r="H7" i="8"/>
  <c r="I7" i="8" s="1"/>
  <c r="E7" i="8"/>
  <c r="F7" i="8" s="1"/>
  <c r="H6" i="8"/>
  <c r="E6" i="8"/>
  <c r="H6" i="7"/>
  <c r="H30" i="8" l="1"/>
  <c r="E18" i="8"/>
  <c r="F18" i="8" s="1"/>
  <c r="F6" i="8"/>
  <c r="I6" i="8"/>
  <c r="I30" i="8" s="1"/>
  <c r="F30" i="8" l="1"/>
  <c r="E30" i="8"/>
  <c r="H41" i="7" l="1"/>
  <c r="I41" i="7" s="1"/>
  <c r="H37" i="7"/>
  <c r="I37" i="7" s="1"/>
  <c r="H36" i="7"/>
  <c r="I36" i="7" s="1"/>
  <c r="H34" i="7"/>
  <c r="I34" i="7" s="1"/>
  <c r="H33" i="7"/>
  <c r="H32" i="7"/>
  <c r="I32" i="7" s="1"/>
  <c r="H30" i="7"/>
  <c r="I30" i="7" s="1"/>
  <c r="I29" i="7"/>
  <c r="H25" i="7"/>
  <c r="I25" i="7" s="1"/>
  <c r="H24" i="7"/>
  <c r="I24" i="7" s="1"/>
  <c r="I23" i="7"/>
  <c r="H19" i="7"/>
  <c r="I19" i="7" s="1"/>
  <c r="H17" i="7"/>
  <c r="I17" i="7" s="1"/>
  <c r="I15" i="7"/>
  <c r="I8" i="7"/>
  <c r="H7" i="7"/>
  <c r="I7" i="7" s="1"/>
  <c r="I6" i="7"/>
  <c r="F41" i="7"/>
  <c r="H40" i="7"/>
  <c r="I40" i="7" s="1"/>
  <c r="F40" i="7"/>
  <c r="H39" i="7"/>
  <c r="I39" i="7" s="1"/>
  <c r="F39" i="7"/>
  <c r="H38" i="7"/>
  <c r="I38" i="7" s="1"/>
  <c r="F38" i="7"/>
  <c r="F37" i="7"/>
  <c r="F36" i="7"/>
  <c r="H35" i="7"/>
  <c r="I35" i="7" s="1"/>
  <c r="F35" i="7"/>
  <c r="F34" i="7"/>
  <c r="I33" i="7"/>
  <c r="F33" i="7"/>
  <c r="F32" i="7"/>
  <c r="H31" i="7"/>
  <c r="I31" i="7" s="1"/>
  <c r="F31" i="7"/>
  <c r="F30" i="7"/>
  <c r="F29" i="7"/>
  <c r="I28" i="7"/>
  <c r="F28" i="7"/>
  <c r="I27" i="7"/>
  <c r="F27" i="7"/>
  <c r="I26" i="7"/>
  <c r="F26" i="7"/>
  <c r="F25" i="7"/>
  <c r="F24" i="7"/>
  <c r="F23" i="7"/>
  <c r="I22" i="7"/>
  <c r="F22" i="7"/>
  <c r="H21" i="7"/>
  <c r="I21" i="7" s="1"/>
  <c r="F21" i="7"/>
  <c r="I20" i="7"/>
  <c r="F20" i="7"/>
  <c r="F19" i="7"/>
  <c r="H18" i="7"/>
  <c r="I18" i="7" s="1"/>
  <c r="F18" i="7"/>
  <c r="F17" i="7"/>
  <c r="H16" i="7"/>
  <c r="I16" i="7" s="1"/>
  <c r="F16" i="7"/>
  <c r="F15" i="7"/>
  <c r="H14" i="7"/>
  <c r="I14" i="7" s="1"/>
  <c r="F14" i="7"/>
  <c r="I13" i="7"/>
  <c r="F13" i="7"/>
  <c r="H12" i="7"/>
  <c r="I12" i="7" s="1"/>
  <c r="F12" i="7"/>
  <c r="I11" i="7"/>
  <c r="F11" i="7"/>
  <c r="I10" i="7"/>
  <c r="F10" i="7"/>
  <c r="H9" i="7"/>
  <c r="I9" i="7" s="1"/>
  <c r="F9" i="7"/>
  <c r="F8" i="7"/>
  <c r="F7" i="7"/>
  <c r="F6" i="7"/>
  <c r="G77" i="6"/>
  <c r="H77" i="6" s="1"/>
  <c r="I77" i="6" s="1"/>
  <c r="F77" i="6"/>
  <c r="G76" i="6"/>
  <c r="H76" i="6" s="1"/>
  <c r="I76" i="6" s="1"/>
  <c r="F76" i="6"/>
  <c r="G75" i="6"/>
  <c r="H75" i="6" s="1"/>
  <c r="I75" i="6" s="1"/>
  <c r="F75" i="6"/>
  <c r="G74" i="6"/>
  <c r="H74" i="6" s="1"/>
  <c r="I74" i="6" s="1"/>
  <c r="F74" i="6"/>
  <c r="G73" i="6"/>
  <c r="H73" i="6" s="1"/>
  <c r="I73" i="6" s="1"/>
  <c r="F73" i="6"/>
  <c r="G72" i="6"/>
  <c r="H72" i="6" s="1"/>
  <c r="I72" i="6" s="1"/>
  <c r="F72" i="6"/>
  <c r="G71" i="6"/>
  <c r="H71" i="6" s="1"/>
  <c r="I71" i="6" s="1"/>
  <c r="F71" i="6"/>
  <c r="G70" i="6"/>
  <c r="H70" i="6" s="1"/>
  <c r="I70" i="6" s="1"/>
  <c r="F70" i="6"/>
  <c r="G69" i="6"/>
  <c r="H69" i="6" s="1"/>
  <c r="I69" i="6" s="1"/>
  <c r="F69" i="6"/>
  <c r="G68" i="6"/>
  <c r="H68" i="6" s="1"/>
  <c r="I68" i="6" s="1"/>
  <c r="F68" i="6"/>
  <c r="G67" i="6"/>
  <c r="H67" i="6" s="1"/>
  <c r="I67" i="6" s="1"/>
  <c r="F67" i="6"/>
  <c r="G66" i="6"/>
  <c r="H66" i="6" s="1"/>
  <c r="I66" i="6" s="1"/>
  <c r="F66" i="6"/>
  <c r="G65" i="6"/>
  <c r="H65" i="6" s="1"/>
  <c r="I65" i="6" s="1"/>
  <c r="F65" i="6"/>
  <c r="G64" i="6"/>
  <c r="H64" i="6" s="1"/>
  <c r="I64" i="6" s="1"/>
  <c r="F64" i="6"/>
  <c r="G63" i="6"/>
  <c r="H63" i="6" s="1"/>
  <c r="I63" i="6" s="1"/>
  <c r="F63" i="6"/>
  <c r="G62" i="6"/>
  <c r="H62" i="6" s="1"/>
  <c r="I62" i="6" s="1"/>
  <c r="F62" i="6"/>
  <c r="G61" i="6"/>
  <c r="H61" i="6" s="1"/>
  <c r="I61" i="6" s="1"/>
  <c r="F61" i="6"/>
  <c r="G60" i="6"/>
  <c r="H60" i="6" s="1"/>
  <c r="I60" i="6" s="1"/>
  <c r="F60" i="6"/>
  <c r="G59" i="6"/>
  <c r="H59" i="6" s="1"/>
  <c r="I59" i="6" s="1"/>
  <c r="F59" i="6"/>
  <c r="G58" i="6"/>
  <c r="H58" i="6" s="1"/>
  <c r="I58" i="6" s="1"/>
  <c r="F58" i="6"/>
  <c r="G57" i="6"/>
  <c r="H57" i="6" s="1"/>
  <c r="I57" i="6" s="1"/>
  <c r="F57" i="6"/>
  <c r="G56" i="6"/>
  <c r="H56" i="6" s="1"/>
  <c r="I56" i="6" s="1"/>
  <c r="F56" i="6"/>
  <c r="G55" i="6"/>
  <c r="H55" i="6" s="1"/>
  <c r="I55" i="6" s="1"/>
  <c r="F55" i="6"/>
  <c r="G54" i="6"/>
  <c r="H54" i="6" s="1"/>
  <c r="I54" i="6" s="1"/>
  <c r="F54" i="6"/>
  <c r="G53" i="6"/>
  <c r="H53" i="6" s="1"/>
  <c r="I53" i="6" s="1"/>
  <c r="F53" i="6"/>
  <c r="G52" i="6"/>
  <c r="H52" i="6" s="1"/>
  <c r="I52" i="6" s="1"/>
  <c r="F52" i="6"/>
  <c r="G51" i="6"/>
  <c r="H51" i="6" s="1"/>
  <c r="I51" i="6" s="1"/>
  <c r="F51" i="6"/>
  <c r="G50" i="6"/>
  <c r="H50" i="6" s="1"/>
  <c r="I50" i="6" s="1"/>
  <c r="F50" i="6"/>
  <c r="G49" i="6"/>
  <c r="H49" i="6" s="1"/>
  <c r="I49" i="6" s="1"/>
  <c r="F49" i="6"/>
  <c r="G48" i="6"/>
  <c r="H48" i="6" s="1"/>
  <c r="I48" i="6" s="1"/>
  <c r="F48" i="6"/>
  <c r="G47" i="6"/>
  <c r="H47" i="6" s="1"/>
  <c r="I47" i="6" s="1"/>
  <c r="F47" i="6"/>
  <c r="G46" i="6"/>
  <c r="H46" i="6" s="1"/>
  <c r="I46" i="6" s="1"/>
  <c r="F46" i="6"/>
  <c r="G45" i="6"/>
  <c r="H45" i="6" s="1"/>
  <c r="I45" i="6" s="1"/>
  <c r="F45" i="6"/>
  <c r="G44" i="6"/>
  <c r="H44" i="6" s="1"/>
  <c r="I44" i="6" s="1"/>
  <c r="F44" i="6"/>
  <c r="G43" i="6"/>
  <c r="H43" i="6" s="1"/>
  <c r="I43" i="6" s="1"/>
  <c r="F43" i="6"/>
  <c r="G42" i="6"/>
  <c r="H42" i="6" s="1"/>
  <c r="I42" i="6" s="1"/>
  <c r="F42" i="6"/>
  <c r="G41" i="6"/>
  <c r="H41" i="6" s="1"/>
  <c r="I41" i="6" s="1"/>
  <c r="F41" i="6"/>
  <c r="G40" i="6"/>
  <c r="H40" i="6" s="1"/>
  <c r="I40" i="6" s="1"/>
  <c r="F40" i="6"/>
  <c r="G39" i="6"/>
  <c r="H39" i="6" s="1"/>
  <c r="I39" i="6" s="1"/>
  <c r="F39" i="6"/>
  <c r="G38" i="6"/>
  <c r="H38" i="6" s="1"/>
  <c r="I38" i="6" s="1"/>
  <c r="F38" i="6"/>
  <c r="G37" i="6"/>
  <c r="H37" i="6" s="1"/>
  <c r="I37" i="6" s="1"/>
  <c r="F37" i="6"/>
  <c r="G36" i="6"/>
  <c r="H36" i="6" s="1"/>
  <c r="I36" i="6" s="1"/>
  <c r="F36" i="6"/>
  <c r="G35" i="6"/>
  <c r="H35" i="6" s="1"/>
  <c r="I35" i="6" s="1"/>
  <c r="F35" i="6"/>
  <c r="G34" i="6"/>
  <c r="H34" i="6" s="1"/>
  <c r="I34" i="6" s="1"/>
  <c r="F34" i="6"/>
  <c r="G33" i="6"/>
  <c r="H33" i="6" s="1"/>
  <c r="I33" i="6" s="1"/>
  <c r="F33" i="6"/>
  <c r="G32" i="6"/>
  <c r="H32" i="6" s="1"/>
  <c r="I32" i="6" s="1"/>
  <c r="F32" i="6"/>
  <c r="G31" i="6"/>
  <c r="H31" i="6" s="1"/>
  <c r="I31" i="6" s="1"/>
  <c r="F31" i="6"/>
  <c r="G30" i="6"/>
  <c r="H30" i="6" s="1"/>
  <c r="I30" i="6" s="1"/>
  <c r="F30" i="6"/>
  <c r="G29" i="6"/>
  <c r="H29" i="6" s="1"/>
  <c r="I29" i="6" s="1"/>
  <c r="F29" i="6"/>
  <c r="G28" i="6"/>
  <c r="H28" i="6" s="1"/>
  <c r="I28" i="6" s="1"/>
  <c r="F28" i="6"/>
  <c r="G27" i="6"/>
  <c r="H27" i="6" s="1"/>
  <c r="I27" i="6" s="1"/>
  <c r="F27" i="6"/>
  <c r="G26" i="6"/>
  <c r="H26" i="6" s="1"/>
  <c r="I26" i="6" s="1"/>
  <c r="F26" i="6"/>
  <c r="G25" i="6"/>
  <c r="H25" i="6" s="1"/>
  <c r="I25" i="6" s="1"/>
  <c r="F25" i="6"/>
  <c r="G24" i="6"/>
  <c r="H24" i="6" s="1"/>
  <c r="I24" i="6" s="1"/>
  <c r="F24" i="6"/>
  <c r="G23" i="6"/>
  <c r="H23" i="6" s="1"/>
  <c r="I23" i="6" s="1"/>
  <c r="F23" i="6"/>
  <c r="G22" i="6"/>
  <c r="H22" i="6" s="1"/>
  <c r="I22" i="6" s="1"/>
  <c r="F22" i="6"/>
  <c r="G21" i="6"/>
  <c r="H21" i="6" s="1"/>
  <c r="I21" i="6" s="1"/>
  <c r="F21" i="6"/>
  <c r="G20" i="6"/>
  <c r="H20" i="6" s="1"/>
  <c r="I20" i="6" s="1"/>
  <c r="F20" i="6"/>
  <c r="G19" i="6"/>
  <c r="H19" i="6" s="1"/>
  <c r="I19" i="6" s="1"/>
  <c r="F19" i="6"/>
  <c r="G18" i="6"/>
  <c r="H18" i="6" s="1"/>
  <c r="I18" i="6" s="1"/>
  <c r="F18" i="6"/>
  <c r="G17" i="6"/>
  <c r="H17" i="6" s="1"/>
  <c r="I17" i="6" s="1"/>
  <c r="F17" i="6"/>
  <c r="G16" i="6"/>
  <c r="H16" i="6" s="1"/>
  <c r="I16" i="6" s="1"/>
  <c r="F16" i="6"/>
  <c r="G15" i="6"/>
  <c r="H15" i="6" s="1"/>
  <c r="I15" i="6" s="1"/>
  <c r="F15" i="6"/>
  <c r="G14" i="6"/>
  <c r="H14" i="6" s="1"/>
  <c r="I14" i="6" s="1"/>
  <c r="F14" i="6"/>
  <c r="G13" i="6"/>
  <c r="H13" i="6" s="1"/>
  <c r="I13" i="6" s="1"/>
  <c r="F13" i="6"/>
  <c r="G12" i="6"/>
  <c r="H12" i="6" s="1"/>
  <c r="I12" i="6" s="1"/>
  <c r="F12" i="6"/>
  <c r="G11" i="6"/>
  <c r="H11" i="6" s="1"/>
  <c r="I11" i="6" s="1"/>
  <c r="F11" i="6"/>
  <c r="G10" i="6"/>
  <c r="H10" i="6" s="1"/>
  <c r="I10" i="6" s="1"/>
  <c r="F10" i="6"/>
  <c r="G9" i="6"/>
  <c r="H9" i="6" s="1"/>
  <c r="I9" i="6" s="1"/>
  <c r="F9" i="6"/>
  <c r="G8" i="6"/>
  <c r="H8" i="6" s="1"/>
  <c r="I8" i="6" s="1"/>
  <c r="F8" i="6"/>
  <c r="G7" i="6"/>
  <c r="H7" i="6" s="1"/>
  <c r="I7" i="6" s="1"/>
  <c r="F7" i="6"/>
  <c r="G6" i="6"/>
  <c r="H6" i="6" s="1"/>
  <c r="I6" i="6" s="1"/>
  <c r="F6" i="6"/>
</calcChain>
</file>

<file path=xl/comments1.xml><?xml version="1.0" encoding="utf-8"?>
<comments xmlns="http://schemas.openxmlformats.org/spreadsheetml/2006/main">
  <authors>
    <author>Yamilet Ayaviri Ayaviri</author>
  </authors>
  <commentList>
    <comment ref="H3" authorId="0">
      <text>
        <r>
          <rPr>
            <b/>
            <sz val="9"/>
            <color indexed="81"/>
            <rFont val="Tahoma"/>
            <family val="2"/>
          </rPr>
          <t>Yamilet Ayaviri Ayaviri:</t>
        </r>
        <r>
          <rPr>
            <sz val="9"/>
            <color indexed="81"/>
            <rFont val="Tahoma"/>
            <family val="2"/>
          </rPr>
          <t xml:space="preserve">
TARIFA 2,48 $US/BBL
</t>
        </r>
      </text>
    </comment>
  </commentList>
</comments>
</file>

<file path=xl/comments2.xml><?xml version="1.0" encoding="utf-8"?>
<comments xmlns="http://schemas.openxmlformats.org/spreadsheetml/2006/main">
  <authors>
    <author>Yamilet Ayaviri Ayaviri</author>
  </authors>
  <commentList>
    <comment ref="H3" authorId="0">
      <text>
        <r>
          <rPr>
            <b/>
            <sz val="9"/>
            <color indexed="81"/>
            <rFont val="Tahoma"/>
            <family val="2"/>
          </rPr>
          <t>Yamilet Ayaviri Ayaviri:</t>
        </r>
        <r>
          <rPr>
            <sz val="9"/>
            <color indexed="81"/>
            <rFont val="Tahoma"/>
            <family val="2"/>
          </rPr>
          <t xml:space="preserve">
TARIFA 2,33 $US/BBL
</t>
        </r>
      </text>
    </comment>
  </commentList>
</comments>
</file>

<file path=xl/comments3.xml><?xml version="1.0" encoding="utf-8"?>
<comments xmlns="http://schemas.openxmlformats.org/spreadsheetml/2006/main">
  <authors>
    <author>Yamilet Ayaviri Ayaviri</author>
  </authors>
  <commentList>
    <comment ref="H3" authorId="0">
      <text>
        <r>
          <rPr>
            <b/>
            <sz val="9"/>
            <color indexed="81"/>
            <rFont val="Tahoma"/>
            <family val="2"/>
          </rPr>
          <t>Yamilet Ayaviri Ayaviri:</t>
        </r>
        <r>
          <rPr>
            <sz val="9"/>
            <color indexed="81"/>
            <rFont val="Tahoma"/>
            <family val="2"/>
          </rPr>
          <t xml:space="preserve">
TARIFA 2,33 $US/BBL
</t>
        </r>
      </text>
    </comment>
  </commentList>
</comments>
</file>

<file path=xl/sharedStrings.xml><?xml version="1.0" encoding="utf-8"?>
<sst xmlns="http://schemas.openxmlformats.org/spreadsheetml/2006/main" count="297" uniqueCount="23">
  <si>
    <t>Mes</t>
  </si>
  <si>
    <t>Producto</t>
  </si>
  <si>
    <t>Ducto</t>
  </si>
  <si>
    <t>Bs</t>
  </si>
  <si>
    <t>GLP</t>
  </si>
  <si>
    <t>OCOLP</t>
  </si>
  <si>
    <t>PCS</t>
  </si>
  <si>
    <t>LT</t>
  </si>
  <si>
    <t>M3</t>
  </si>
  <si>
    <t>BBL</t>
  </si>
  <si>
    <t>$US</t>
  </si>
  <si>
    <t>PSP</t>
  </si>
  <si>
    <t>PVT</t>
  </si>
  <si>
    <t>DIESEL OIL</t>
  </si>
  <si>
    <t>GLSR</t>
  </si>
  <si>
    <t>POLIDUCTOS YPFB LOGISTICA</t>
  </si>
  <si>
    <t>OLEODUCTOS YPFB TRANSPORTE</t>
  </si>
  <si>
    <t>CRUDO</t>
  </si>
  <si>
    <t>MERCADO INTERNO</t>
  </si>
  <si>
    <t>RECON</t>
  </si>
  <si>
    <t>MERCADO EXPORTACION</t>
  </si>
  <si>
    <t xml:space="preserve">DETALLE MENSUAL DE PRODUCTOS POR DUCTOS </t>
  </si>
  <si>
    <t>ANEXO No.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</si>
</sst>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11"/>
      <color rgb="FF000000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/>
    </xf>
    <xf numFmtId="17" fontId="2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vertical="center"/>
    </xf>
    <xf numFmtId="2" fontId="2" fillId="0" borderId="1" xfId="0" applyNumberFormat="1" applyFont="1" applyBorder="1" applyAlignment="1">
      <alignment vertical="center"/>
    </xf>
    <xf numFmtId="2" fontId="2" fillId="0" borderId="1" xfId="0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/>
    </xf>
    <xf numFmtId="17" fontId="2" fillId="3" borderId="1" xfId="0" applyNumberFormat="1" applyFont="1" applyFill="1" applyBorder="1" applyAlignment="1">
      <alignment horizontal="right" vertical="center"/>
    </xf>
    <xf numFmtId="0" fontId="2" fillId="3" borderId="1" xfId="0" applyFont="1" applyFill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right" vertical="center"/>
    </xf>
    <xf numFmtId="0" fontId="0" fillId="0" borderId="0" xfId="0" applyFill="1"/>
    <xf numFmtId="0" fontId="5" fillId="0" borderId="0" xfId="0" applyFont="1" applyFill="1"/>
    <xf numFmtId="0" fontId="5" fillId="0" borderId="0" xfId="0" applyFont="1"/>
    <xf numFmtId="164" fontId="2" fillId="0" borderId="1" xfId="0" applyNumberFormat="1" applyFont="1" applyBorder="1" applyAlignment="1">
      <alignment horizontal="right" vertical="center"/>
    </xf>
    <xf numFmtId="164" fontId="2" fillId="3" borderId="1" xfId="0" applyNumberFormat="1" applyFont="1" applyFill="1" applyBorder="1" applyAlignment="1">
      <alignment horizontal="right" vertical="center"/>
    </xf>
    <xf numFmtId="2" fontId="0" fillId="0" borderId="0" xfId="0" applyNumberFormat="1"/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J41"/>
  <sheetViews>
    <sheetView tabSelected="1" workbookViewId="0">
      <selection activeCell="K16" sqref="K16"/>
    </sheetView>
  </sheetViews>
  <sheetFormatPr baseColWidth="10" defaultRowHeight="15" x14ac:dyDescent="0.25"/>
  <cols>
    <col min="4" max="4" width="19.42578125" customWidth="1"/>
    <col min="5" max="5" width="12.5703125" bestFit="1" customWidth="1"/>
    <col min="6" max="7" width="11.5703125" hidden="1" customWidth="1"/>
    <col min="8" max="8" width="13.28515625" hidden="1" customWidth="1"/>
    <col min="9" max="9" width="12.5703125" bestFit="1" customWidth="1"/>
  </cols>
  <sheetData>
    <row r="1" spans="2:10" x14ac:dyDescent="0.25">
      <c r="I1" s="19" t="s">
        <v>22</v>
      </c>
    </row>
    <row r="2" spans="2:10" x14ac:dyDescent="0.25">
      <c r="B2" s="20" t="s">
        <v>21</v>
      </c>
      <c r="C2" s="20"/>
      <c r="D2" s="20"/>
      <c r="E2" s="20"/>
      <c r="F2" s="20"/>
      <c r="G2" s="20"/>
      <c r="H2" s="20"/>
      <c r="I2" s="20"/>
      <c r="J2" s="14"/>
    </row>
    <row r="3" spans="2:10" x14ac:dyDescent="0.25">
      <c r="D3" t="s">
        <v>16</v>
      </c>
      <c r="H3" s="14">
        <v>2.48</v>
      </c>
      <c r="I3" s="14">
        <v>6.96</v>
      </c>
      <c r="J3" s="14"/>
    </row>
    <row r="4" spans="2:10" x14ac:dyDescent="0.25">
      <c r="H4" s="14"/>
      <c r="I4" s="14"/>
    </row>
    <row r="5" spans="2:10" x14ac:dyDescent="0.25">
      <c r="B5" s="8" t="s">
        <v>0</v>
      </c>
      <c r="C5" s="8" t="s">
        <v>1</v>
      </c>
      <c r="D5" s="8" t="s">
        <v>2</v>
      </c>
      <c r="E5" s="8" t="s">
        <v>7</v>
      </c>
      <c r="F5" s="8" t="s">
        <v>8</v>
      </c>
      <c r="G5" s="8" t="s">
        <v>9</v>
      </c>
      <c r="H5" s="8" t="s">
        <v>10</v>
      </c>
      <c r="I5" s="8" t="s">
        <v>3</v>
      </c>
    </row>
    <row r="6" spans="2:10" x14ac:dyDescent="0.25">
      <c r="B6" s="3">
        <v>41640</v>
      </c>
      <c r="C6" s="2" t="s">
        <v>17</v>
      </c>
      <c r="D6" s="2" t="s">
        <v>18</v>
      </c>
      <c r="E6" s="7">
        <f>+ROUND(G6*158.987,0)</f>
        <v>323979632</v>
      </c>
      <c r="F6" s="7">
        <f>+E6/1000</f>
        <v>323979.63199999998</v>
      </c>
      <c r="G6" s="7">
        <v>2037774.36</v>
      </c>
      <c r="H6" s="7">
        <f>+ROUND(G6*H$3,2)+0.01</f>
        <v>5053680.42</v>
      </c>
      <c r="I6" s="7">
        <f>+H6*6.96</f>
        <v>35173615.723200001</v>
      </c>
    </row>
    <row r="7" spans="2:10" x14ac:dyDescent="0.25">
      <c r="B7" s="3">
        <v>41671</v>
      </c>
      <c r="C7" s="2" t="s">
        <v>17</v>
      </c>
      <c r="D7" s="2" t="s">
        <v>18</v>
      </c>
      <c r="E7" s="7">
        <f t="shared" ref="E7:E29" si="0">+ROUND(G7*158.987,2)</f>
        <v>272781333.14999998</v>
      </c>
      <c r="F7" s="7">
        <f t="shared" ref="F7:F17" si="1">+E7/1000</f>
        <v>272781.33314999996</v>
      </c>
      <c r="G7" s="7">
        <v>1715746.1500000001</v>
      </c>
      <c r="H7" s="7">
        <f>+ROUND(G7*H$3,2)</f>
        <v>4255050.45</v>
      </c>
      <c r="I7" s="7">
        <f t="shared" ref="I7:I17" si="2">+H7*6.96</f>
        <v>29615151.131999999</v>
      </c>
    </row>
    <row r="8" spans="2:10" x14ac:dyDescent="0.25">
      <c r="B8" s="3">
        <v>41699</v>
      </c>
      <c r="C8" s="2" t="s">
        <v>17</v>
      </c>
      <c r="D8" s="2" t="s">
        <v>18</v>
      </c>
      <c r="E8" s="7">
        <f t="shared" si="0"/>
        <v>324905623.33999997</v>
      </c>
      <c r="F8" s="7">
        <f t="shared" si="1"/>
        <v>324905.62333999999</v>
      </c>
      <c r="G8" s="7">
        <v>2043598.68</v>
      </c>
      <c r="H8" s="7">
        <f>+ROUND(G8*H$3,2)+0.01</f>
        <v>5068124.74</v>
      </c>
      <c r="I8" s="7">
        <f t="shared" si="2"/>
        <v>35274148.190400004</v>
      </c>
    </row>
    <row r="9" spans="2:10" x14ac:dyDescent="0.25">
      <c r="B9" s="3">
        <v>41730</v>
      </c>
      <c r="C9" s="2" t="s">
        <v>17</v>
      </c>
      <c r="D9" s="2" t="s">
        <v>18</v>
      </c>
      <c r="E9" s="7">
        <f t="shared" si="0"/>
        <v>294077309.51999998</v>
      </c>
      <c r="F9" s="7">
        <f t="shared" si="1"/>
        <v>294077.30952000001</v>
      </c>
      <c r="G9" s="7">
        <v>1849694.06</v>
      </c>
      <c r="H9" s="7">
        <f t="shared" ref="H9:H16" si="3">+ROUND(G9*H$3,2)</f>
        <v>4587241.2699999996</v>
      </c>
      <c r="I9" s="7">
        <f t="shared" si="2"/>
        <v>31927199.239199996</v>
      </c>
    </row>
    <row r="10" spans="2:10" x14ac:dyDescent="0.25">
      <c r="B10" s="3">
        <v>41760</v>
      </c>
      <c r="C10" s="2" t="s">
        <v>17</v>
      </c>
      <c r="D10" s="2" t="s">
        <v>18</v>
      </c>
      <c r="E10" s="7">
        <f t="shared" si="0"/>
        <v>323337056.00999999</v>
      </c>
      <c r="F10" s="7">
        <f t="shared" si="1"/>
        <v>323337.05601</v>
      </c>
      <c r="G10" s="7">
        <v>2033732.67</v>
      </c>
      <c r="H10" s="7">
        <f>+ROUND(G10*H$3,2)-0.01</f>
        <v>5043657.01</v>
      </c>
      <c r="I10" s="7">
        <f t="shared" si="2"/>
        <v>35103852.7896</v>
      </c>
    </row>
    <row r="11" spans="2:10" x14ac:dyDescent="0.25">
      <c r="B11" s="3">
        <v>41791</v>
      </c>
      <c r="C11" s="2" t="s">
        <v>17</v>
      </c>
      <c r="D11" s="2" t="s">
        <v>18</v>
      </c>
      <c r="E11" s="7">
        <f t="shared" si="0"/>
        <v>306336127.75</v>
      </c>
      <c r="F11" s="7">
        <f t="shared" si="1"/>
        <v>306336.12774999999</v>
      </c>
      <c r="G11" s="7">
        <v>1926799.8500000003</v>
      </c>
      <c r="H11" s="7">
        <f>+ROUND(G11*H$3,2)-0.01</f>
        <v>4778463.62</v>
      </c>
      <c r="I11" s="7">
        <f t="shared" si="2"/>
        <v>33258106.795200001</v>
      </c>
    </row>
    <row r="12" spans="2:10" x14ac:dyDescent="0.25">
      <c r="B12" s="3">
        <v>41821</v>
      </c>
      <c r="C12" s="2" t="s">
        <v>17</v>
      </c>
      <c r="D12" s="2" t="s">
        <v>18</v>
      </c>
      <c r="E12" s="7">
        <f t="shared" si="0"/>
        <v>328223720.18000001</v>
      </c>
      <c r="F12" s="7">
        <f t="shared" si="1"/>
        <v>328223.72018</v>
      </c>
      <c r="G12" s="7">
        <v>2064468.92</v>
      </c>
      <c r="H12" s="7">
        <f t="shared" si="3"/>
        <v>5119882.92</v>
      </c>
      <c r="I12" s="7">
        <f t="shared" si="2"/>
        <v>35634385.123199999</v>
      </c>
    </row>
    <row r="13" spans="2:10" x14ac:dyDescent="0.25">
      <c r="B13" s="3">
        <v>41852</v>
      </c>
      <c r="C13" s="2" t="s">
        <v>17</v>
      </c>
      <c r="D13" s="2" t="s">
        <v>18</v>
      </c>
      <c r="E13" s="7">
        <f t="shared" si="0"/>
        <v>318687188.64999998</v>
      </c>
      <c r="F13" s="7">
        <f t="shared" si="1"/>
        <v>318687.18864999997</v>
      </c>
      <c r="G13" s="7">
        <v>2004485.8299999998</v>
      </c>
      <c r="H13" s="7">
        <f>+ROUND(G13*H$3,2)-0.01</f>
        <v>4971124.8500000006</v>
      </c>
      <c r="I13" s="7">
        <f t="shared" si="2"/>
        <v>34599028.956</v>
      </c>
    </row>
    <row r="14" spans="2:10" x14ac:dyDescent="0.25">
      <c r="B14" s="3">
        <v>41883</v>
      </c>
      <c r="C14" s="2" t="s">
        <v>17</v>
      </c>
      <c r="D14" s="2" t="s">
        <v>18</v>
      </c>
      <c r="E14" s="7">
        <f t="shared" si="0"/>
        <v>303318115.69</v>
      </c>
      <c r="F14" s="7">
        <f t="shared" si="1"/>
        <v>303318.11569000001</v>
      </c>
      <c r="G14" s="7">
        <v>1907817.0899999999</v>
      </c>
      <c r="H14" s="7">
        <f t="shared" si="3"/>
        <v>4731386.38</v>
      </c>
      <c r="I14" s="7">
        <f t="shared" si="2"/>
        <v>32930449.204799999</v>
      </c>
    </row>
    <row r="15" spans="2:10" x14ac:dyDescent="0.25">
      <c r="B15" s="3">
        <v>41913</v>
      </c>
      <c r="C15" s="2" t="s">
        <v>17</v>
      </c>
      <c r="D15" s="2" t="s">
        <v>18</v>
      </c>
      <c r="E15" s="7">
        <f t="shared" si="0"/>
        <v>299981741.69999999</v>
      </c>
      <c r="F15" s="7">
        <f t="shared" si="1"/>
        <v>299981.74170000001</v>
      </c>
      <c r="G15" s="7">
        <v>1886831.89</v>
      </c>
      <c r="H15" s="7">
        <f>+ROUND(G15*H$3,2)-0.01</f>
        <v>4679343.08</v>
      </c>
      <c r="I15" s="7">
        <f t="shared" si="2"/>
        <v>32568227.836800002</v>
      </c>
    </row>
    <row r="16" spans="2:10" x14ac:dyDescent="0.25">
      <c r="B16" s="3">
        <v>41944</v>
      </c>
      <c r="C16" s="2" t="s">
        <v>17</v>
      </c>
      <c r="D16" s="2" t="s">
        <v>18</v>
      </c>
      <c r="E16" s="7">
        <f t="shared" si="0"/>
        <v>281110876.70999998</v>
      </c>
      <c r="F16" s="7">
        <f t="shared" si="1"/>
        <v>281110.87670999998</v>
      </c>
      <c r="G16" s="7">
        <v>1768137.5</v>
      </c>
      <c r="H16" s="7">
        <f t="shared" si="3"/>
        <v>4384981</v>
      </c>
      <c r="I16" s="7">
        <f t="shared" si="2"/>
        <v>30519467.760000002</v>
      </c>
    </row>
    <row r="17" spans="2:9" x14ac:dyDescent="0.25">
      <c r="B17" s="3">
        <v>41974</v>
      </c>
      <c r="C17" s="2" t="s">
        <v>17</v>
      </c>
      <c r="D17" s="2" t="s">
        <v>18</v>
      </c>
      <c r="E17" s="7">
        <f t="shared" si="0"/>
        <v>296397214.43000001</v>
      </c>
      <c r="F17" s="7">
        <f t="shared" si="1"/>
        <v>296397.21442999999</v>
      </c>
      <c r="G17" s="7">
        <v>1864285.85</v>
      </c>
      <c r="H17" s="7">
        <f>+ROUND(G17*H$3,2)</f>
        <v>4623428.91</v>
      </c>
      <c r="I17" s="7">
        <f t="shared" si="2"/>
        <v>32179065.213600002</v>
      </c>
    </row>
    <row r="18" spans="2:9" x14ac:dyDescent="0.25">
      <c r="B18" s="9">
        <v>41640</v>
      </c>
      <c r="C18" s="10" t="s">
        <v>4</v>
      </c>
      <c r="D18" s="10" t="s">
        <v>18</v>
      </c>
      <c r="E18" s="11">
        <f t="shared" si="0"/>
        <v>19334428.149999999</v>
      </c>
      <c r="F18" s="11">
        <f>+E18/1000</f>
        <v>19334.42815</v>
      </c>
      <c r="G18" s="11">
        <v>121610.12000000001</v>
      </c>
      <c r="H18" s="11">
        <f>+ROUND(G18*H$3,2)</f>
        <v>301593.09999999998</v>
      </c>
      <c r="I18" s="11">
        <f>+H18*6.96</f>
        <v>2099087.9759999998</v>
      </c>
    </row>
    <row r="19" spans="2:9" x14ac:dyDescent="0.25">
      <c r="B19" s="9">
        <v>41671</v>
      </c>
      <c r="C19" s="10" t="s">
        <v>4</v>
      </c>
      <c r="D19" s="10" t="s">
        <v>18</v>
      </c>
      <c r="E19" s="11">
        <f t="shared" si="0"/>
        <v>20535819.77</v>
      </c>
      <c r="F19" s="11">
        <f t="shared" ref="F19:F29" si="4">+E19/1000</f>
        <v>20535.819769999998</v>
      </c>
      <c r="G19" s="11">
        <v>129166.66</v>
      </c>
      <c r="H19" s="11">
        <f>+ROUND(G19*H$3,2)</f>
        <v>320333.32</v>
      </c>
      <c r="I19" s="11">
        <f t="shared" ref="I19:I29" si="5">+H19*6.96</f>
        <v>2229519.9072000002</v>
      </c>
    </row>
    <row r="20" spans="2:9" x14ac:dyDescent="0.25">
      <c r="B20" s="9">
        <v>41699</v>
      </c>
      <c r="C20" s="10" t="s">
        <v>4</v>
      </c>
      <c r="D20" s="10" t="s">
        <v>18</v>
      </c>
      <c r="E20" s="11">
        <f t="shared" si="0"/>
        <v>24931845.300000001</v>
      </c>
      <c r="F20" s="11">
        <f t="shared" si="4"/>
        <v>24931.845300000001</v>
      </c>
      <c r="G20" s="11">
        <v>156816.87999999998</v>
      </c>
      <c r="H20" s="11">
        <f>+ROUND(G20*H$3,2)+0.01</f>
        <v>388905.87</v>
      </c>
      <c r="I20" s="11">
        <f t="shared" si="5"/>
        <v>2706784.8552000001</v>
      </c>
    </row>
    <row r="21" spans="2:9" x14ac:dyDescent="0.25">
      <c r="B21" s="9">
        <v>41730</v>
      </c>
      <c r="C21" s="10" t="s">
        <v>4</v>
      </c>
      <c r="D21" s="10" t="s">
        <v>18</v>
      </c>
      <c r="E21" s="11">
        <f t="shared" si="0"/>
        <v>26039882.940000001</v>
      </c>
      <c r="F21" s="11">
        <f t="shared" si="4"/>
        <v>26039.882940000003</v>
      </c>
      <c r="G21" s="11">
        <v>163786.23999999999</v>
      </c>
      <c r="H21" s="11">
        <f t="shared" ref="H21" si="6">+ROUND(G21*H$3,2)</f>
        <v>406189.88</v>
      </c>
      <c r="I21" s="11">
        <f t="shared" si="5"/>
        <v>2827081.5647999998</v>
      </c>
    </row>
    <row r="22" spans="2:9" x14ac:dyDescent="0.25">
      <c r="B22" s="9">
        <v>41760</v>
      </c>
      <c r="C22" s="10" t="s">
        <v>4</v>
      </c>
      <c r="D22" s="10" t="s">
        <v>18</v>
      </c>
      <c r="E22" s="11">
        <f t="shared" si="0"/>
        <v>27043494.739999998</v>
      </c>
      <c r="F22" s="11">
        <f t="shared" si="4"/>
        <v>27043.494739999998</v>
      </c>
      <c r="G22" s="11">
        <v>170098.78</v>
      </c>
      <c r="H22" s="11">
        <f>+ROUND(G22*H$3,2)+0.01</f>
        <v>421844.98</v>
      </c>
      <c r="I22" s="11">
        <f t="shared" si="5"/>
        <v>2936041.0607999996</v>
      </c>
    </row>
    <row r="23" spans="2:9" x14ac:dyDescent="0.25">
      <c r="B23" s="9">
        <v>41791</v>
      </c>
      <c r="C23" s="10" t="s">
        <v>4</v>
      </c>
      <c r="D23" s="10" t="s">
        <v>18</v>
      </c>
      <c r="E23" s="11">
        <f t="shared" si="0"/>
        <v>29396247.960000001</v>
      </c>
      <c r="F23" s="11">
        <f t="shared" si="4"/>
        <v>29396.247960000001</v>
      </c>
      <c r="G23" s="11">
        <v>184897.18</v>
      </c>
      <c r="H23" s="11">
        <f>+ROUND(G23*H$3,2)+0.02</f>
        <v>458545.03</v>
      </c>
      <c r="I23" s="11">
        <f t="shared" si="5"/>
        <v>3191473.4088000003</v>
      </c>
    </row>
    <row r="24" spans="2:9" x14ac:dyDescent="0.25">
      <c r="B24" s="9">
        <v>41821</v>
      </c>
      <c r="C24" s="10" t="s">
        <v>4</v>
      </c>
      <c r="D24" s="10" t="s">
        <v>18</v>
      </c>
      <c r="E24" s="11">
        <f t="shared" si="0"/>
        <v>27315211.469999999</v>
      </c>
      <c r="F24" s="11">
        <f t="shared" si="4"/>
        <v>27315.211469999998</v>
      </c>
      <c r="G24" s="11">
        <v>171807.83</v>
      </c>
      <c r="H24" s="11">
        <f>+ROUND(G24*H$3,2)</f>
        <v>426083.42</v>
      </c>
      <c r="I24" s="11">
        <f t="shared" si="5"/>
        <v>2965540.6031999998</v>
      </c>
    </row>
    <row r="25" spans="2:9" x14ac:dyDescent="0.25">
      <c r="B25" s="9">
        <v>41852</v>
      </c>
      <c r="C25" s="10" t="s">
        <v>4</v>
      </c>
      <c r="D25" s="10" t="s">
        <v>18</v>
      </c>
      <c r="E25" s="11">
        <f t="shared" si="0"/>
        <v>24250881.719999999</v>
      </c>
      <c r="F25" s="11">
        <f t="shared" si="4"/>
        <v>24250.881719999998</v>
      </c>
      <c r="G25" s="11">
        <v>152533.74</v>
      </c>
      <c r="H25" s="11">
        <f>+ROUND(G25*H$3,2)</f>
        <v>378283.68</v>
      </c>
      <c r="I25" s="11">
        <f t="shared" si="5"/>
        <v>2632854.4128</v>
      </c>
    </row>
    <row r="26" spans="2:9" x14ac:dyDescent="0.25">
      <c r="B26" s="9">
        <v>41883</v>
      </c>
      <c r="C26" s="10" t="s">
        <v>4</v>
      </c>
      <c r="D26" s="10" t="s">
        <v>18</v>
      </c>
      <c r="E26" s="11">
        <f t="shared" si="0"/>
        <v>24247792.600000001</v>
      </c>
      <c r="F26" s="11">
        <f t="shared" si="4"/>
        <v>24247.792600000001</v>
      </c>
      <c r="G26" s="11">
        <v>152514.31</v>
      </c>
      <c r="H26" s="11">
        <f>+ROUND(G26*H$3,2)+0.01</f>
        <v>378235.5</v>
      </c>
      <c r="I26" s="11">
        <f t="shared" si="5"/>
        <v>2632519.08</v>
      </c>
    </row>
    <row r="27" spans="2:9" x14ac:dyDescent="0.25">
      <c r="B27" s="9">
        <v>41913</v>
      </c>
      <c r="C27" s="10" t="s">
        <v>4</v>
      </c>
      <c r="D27" s="10" t="s">
        <v>18</v>
      </c>
      <c r="E27" s="11">
        <f t="shared" si="0"/>
        <v>23835466.18</v>
      </c>
      <c r="F27" s="11">
        <f t="shared" si="4"/>
        <v>23835.466179999999</v>
      </c>
      <c r="G27" s="11">
        <v>149920.85</v>
      </c>
      <c r="H27" s="11">
        <f>+ROUND(G27*H$3,2)+0.01</f>
        <v>371803.72000000003</v>
      </c>
      <c r="I27" s="11">
        <f t="shared" si="5"/>
        <v>2587753.8912000004</v>
      </c>
    </row>
    <row r="28" spans="2:9" x14ac:dyDescent="0.25">
      <c r="B28" s="9">
        <v>41944</v>
      </c>
      <c r="C28" s="10" t="s">
        <v>4</v>
      </c>
      <c r="D28" s="10" t="s">
        <v>18</v>
      </c>
      <c r="E28" s="11">
        <f t="shared" si="0"/>
        <v>23791229.640000001</v>
      </c>
      <c r="F28" s="11">
        <f t="shared" si="4"/>
        <v>23791.229640000001</v>
      </c>
      <c r="G28" s="11">
        <v>149642.60999999999</v>
      </c>
      <c r="H28" s="11">
        <f>+ROUND(G28*H$3,2)-0.01</f>
        <v>371113.66</v>
      </c>
      <c r="I28" s="11">
        <f t="shared" si="5"/>
        <v>2582951.0735999998</v>
      </c>
    </row>
    <row r="29" spans="2:9" x14ac:dyDescent="0.25">
      <c r="B29" s="9">
        <v>41974</v>
      </c>
      <c r="C29" s="10" t="s">
        <v>4</v>
      </c>
      <c r="D29" s="10" t="s">
        <v>18</v>
      </c>
      <c r="E29" s="11">
        <f t="shared" si="0"/>
        <v>21719443.010000002</v>
      </c>
      <c r="F29" s="11">
        <f t="shared" si="4"/>
        <v>21719.443010000003</v>
      </c>
      <c r="G29" s="11">
        <v>136611.44</v>
      </c>
      <c r="H29" s="11">
        <f>+ROUND(G29*H$3,2)+0.01</f>
        <v>338796.38</v>
      </c>
      <c r="I29" s="11">
        <f t="shared" si="5"/>
        <v>2358022.8048</v>
      </c>
    </row>
    <row r="30" spans="2:9" x14ac:dyDescent="0.25">
      <c r="B30" s="3">
        <v>41640</v>
      </c>
      <c r="C30" s="2" t="s">
        <v>19</v>
      </c>
      <c r="D30" s="2" t="s">
        <v>18</v>
      </c>
      <c r="E30" s="7">
        <f>+ROUND(G30*158.987,2)</f>
        <v>15422436.949999999</v>
      </c>
      <c r="F30" s="7">
        <f>+E30/1000</f>
        <v>15422.436949999999</v>
      </c>
      <c r="G30" s="7">
        <v>97004.39</v>
      </c>
      <c r="H30" s="7">
        <f>+ROUND(G30*H$3,2)</f>
        <v>240570.89</v>
      </c>
      <c r="I30" s="7">
        <f>+H30*6.96</f>
        <v>1674373.3944000001</v>
      </c>
    </row>
    <row r="31" spans="2:9" x14ac:dyDescent="0.25">
      <c r="B31" s="3">
        <v>41671</v>
      </c>
      <c r="C31" s="2" t="s">
        <v>19</v>
      </c>
      <c r="D31" s="2" t="s">
        <v>18</v>
      </c>
      <c r="E31" s="7">
        <f t="shared" ref="E31:E41" si="7">+ROUND(G31*158.987,2)</f>
        <v>10338293.43</v>
      </c>
      <c r="F31" s="7">
        <f t="shared" ref="F31:F41" si="8">+E31/1000</f>
        <v>10338.29343</v>
      </c>
      <c r="G31" s="7">
        <v>65026.03</v>
      </c>
      <c r="H31" s="7">
        <f t="shared" ref="H31:H40" si="9">+ROUND(G31*H$3,2)</f>
        <v>161264.54999999999</v>
      </c>
      <c r="I31" s="7">
        <f t="shared" ref="I31:I41" si="10">+H31*6.96</f>
        <v>1122401.2679999999</v>
      </c>
    </row>
    <row r="32" spans="2:9" x14ac:dyDescent="0.25">
      <c r="B32" s="3">
        <v>41699</v>
      </c>
      <c r="C32" s="2" t="s">
        <v>19</v>
      </c>
      <c r="D32" s="2" t="s">
        <v>18</v>
      </c>
      <c r="E32" s="7">
        <f t="shared" si="7"/>
        <v>14400813.52</v>
      </c>
      <c r="F32" s="7">
        <f t="shared" si="8"/>
        <v>14400.81352</v>
      </c>
      <c r="G32" s="7">
        <v>90578.559999999998</v>
      </c>
      <c r="H32" s="7">
        <f>+ROUND(G32*H$3,2)</f>
        <v>224634.83</v>
      </c>
      <c r="I32" s="7">
        <f t="shared" si="10"/>
        <v>1563458.4168</v>
      </c>
    </row>
    <row r="33" spans="2:9" x14ac:dyDescent="0.25">
      <c r="B33" s="3">
        <v>41730</v>
      </c>
      <c r="C33" s="2" t="s">
        <v>19</v>
      </c>
      <c r="D33" s="2" t="s">
        <v>18</v>
      </c>
      <c r="E33" s="7">
        <f t="shared" si="7"/>
        <v>24814293.489999998</v>
      </c>
      <c r="F33" s="7">
        <f t="shared" si="8"/>
        <v>24814.29349</v>
      </c>
      <c r="G33" s="7">
        <v>156077.5</v>
      </c>
      <c r="H33" s="7">
        <f>+ROUND(G33*H$3,2)</f>
        <v>387072.2</v>
      </c>
      <c r="I33" s="7">
        <f t="shared" si="10"/>
        <v>2694022.5120000001</v>
      </c>
    </row>
    <row r="34" spans="2:9" x14ac:dyDescent="0.25">
      <c r="B34" s="3">
        <v>41760</v>
      </c>
      <c r="C34" s="2" t="s">
        <v>19</v>
      </c>
      <c r="D34" s="2" t="s">
        <v>18</v>
      </c>
      <c r="E34" s="7">
        <f t="shared" si="7"/>
        <v>13178157.380000001</v>
      </c>
      <c r="F34" s="7">
        <f t="shared" si="8"/>
        <v>13178.157380000001</v>
      </c>
      <c r="G34" s="7">
        <v>82888.27</v>
      </c>
      <c r="H34" s="7">
        <f>+ROUND(G34*H$3,2)</f>
        <v>205562.91</v>
      </c>
      <c r="I34" s="7">
        <f t="shared" si="10"/>
        <v>1430717.8536</v>
      </c>
    </row>
    <row r="35" spans="2:9" x14ac:dyDescent="0.25">
      <c r="B35" s="3">
        <v>41791</v>
      </c>
      <c r="C35" s="2" t="s">
        <v>19</v>
      </c>
      <c r="D35" s="2" t="s">
        <v>18</v>
      </c>
      <c r="E35" s="7">
        <f t="shared" si="7"/>
        <v>12621717.189999999</v>
      </c>
      <c r="F35" s="7">
        <f t="shared" si="8"/>
        <v>12621.717189999999</v>
      </c>
      <c r="G35" s="7">
        <v>79388.36</v>
      </c>
      <c r="H35" s="7">
        <f t="shared" si="9"/>
        <v>196883.13</v>
      </c>
      <c r="I35" s="7">
        <f t="shared" si="10"/>
        <v>1370306.5848000001</v>
      </c>
    </row>
    <row r="36" spans="2:9" x14ac:dyDescent="0.25">
      <c r="B36" s="3">
        <v>41821</v>
      </c>
      <c r="C36" s="2" t="s">
        <v>19</v>
      </c>
      <c r="D36" s="2" t="s">
        <v>18</v>
      </c>
      <c r="E36" s="7">
        <f t="shared" si="7"/>
        <v>14092908.17</v>
      </c>
      <c r="F36" s="7">
        <f t="shared" si="8"/>
        <v>14092.908170000001</v>
      </c>
      <c r="G36" s="18">
        <v>88641.89</v>
      </c>
      <c r="H36" s="7">
        <f>+ROUND(G36*H$3,2)</f>
        <v>219831.89</v>
      </c>
      <c r="I36" s="7">
        <f t="shared" si="10"/>
        <v>1530029.9544000002</v>
      </c>
    </row>
    <row r="37" spans="2:9" x14ac:dyDescent="0.25">
      <c r="B37" s="3">
        <v>41852</v>
      </c>
      <c r="C37" s="2" t="s">
        <v>19</v>
      </c>
      <c r="D37" s="2" t="s">
        <v>18</v>
      </c>
      <c r="E37" s="7">
        <f t="shared" si="7"/>
        <v>14890189.810000001</v>
      </c>
      <c r="F37" s="7">
        <f t="shared" si="8"/>
        <v>14890.18981</v>
      </c>
      <c r="G37" s="7">
        <v>93656.65</v>
      </c>
      <c r="H37" s="7">
        <f>+ROUND(G37*H$3,2)</f>
        <v>232268.49</v>
      </c>
      <c r="I37" s="7">
        <f t="shared" si="10"/>
        <v>1616588.6904</v>
      </c>
    </row>
    <row r="38" spans="2:9" x14ac:dyDescent="0.25">
      <c r="B38" s="3">
        <v>41883</v>
      </c>
      <c r="C38" s="2" t="s">
        <v>19</v>
      </c>
      <c r="D38" s="2" t="s">
        <v>18</v>
      </c>
      <c r="E38" s="7">
        <f t="shared" si="7"/>
        <v>12340763.310000001</v>
      </c>
      <c r="F38" s="7">
        <f t="shared" si="8"/>
        <v>12340.76331</v>
      </c>
      <c r="G38" s="7">
        <v>77621.209999999992</v>
      </c>
      <c r="H38" s="7">
        <f t="shared" si="9"/>
        <v>192500.6</v>
      </c>
      <c r="I38" s="7">
        <f t="shared" si="10"/>
        <v>1339804.176</v>
      </c>
    </row>
    <row r="39" spans="2:9" x14ac:dyDescent="0.25">
      <c r="B39" s="3">
        <v>41913</v>
      </c>
      <c r="C39" s="2" t="s">
        <v>19</v>
      </c>
      <c r="D39" s="2" t="s">
        <v>18</v>
      </c>
      <c r="E39" s="7">
        <f t="shared" si="7"/>
        <v>20486478.16</v>
      </c>
      <c r="F39" s="7">
        <f t="shared" si="8"/>
        <v>20486.478159999999</v>
      </c>
      <c r="G39" s="7">
        <v>128856.31</v>
      </c>
      <c r="H39" s="7">
        <f t="shared" si="9"/>
        <v>319563.65000000002</v>
      </c>
      <c r="I39" s="7">
        <f t="shared" si="10"/>
        <v>2224163.0040000002</v>
      </c>
    </row>
    <row r="40" spans="2:9" x14ac:dyDescent="0.25">
      <c r="B40" s="3">
        <v>41944</v>
      </c>
      <c r="C40" s="2" t="s">
        <v>19</v>
      </c>
      <c r="D40" s="2" t="s">
        <v>18</v>
      </c>
      <c r="E40" s="7">
        <f t="shared" si="7"/>
        <v>11197721.51</v>
      </c>
      <c r="F40" s="7">
        <f t="shared" si="8"/>
        <v>11197.721509999999</v>
      </c>
      <c r="G40" s="7">
        <v>70431.679999999993</v>
      </c>
      <c r="H40" s="7">
        <f t="shared" si="9"/>
        <v>174670.57</v>
      </c>
      <c r="I40" s="7">
        <f t="shared" si="10"/>
        <v>1215707.1672</v>
      </c>
    </row>
    <row r="41" spans="2:9" x14ac:dyDescent="0.25">
      <c r="B41" s="3">
        <v>41974</v>
      </c>
      <c r="C41" s="2" t="s">
        <v>19</v>
      </c>
      <c r="D41" s="2" t="s">
        <v>18</v>
      </c>
      <c r="E41" s="7">
        <f t="shared" si="7"/>
        <v>21202900.609999999</v>
      </c>
      <c r="F41" s="7">
        <f t="shared" si="8"/>
        <v>21202.900610000001</v>
      </c>
      <c r="G41" s="7">
        <v>133362.47999999998</v>
      </c>
      <c r="H41" s="7">
        <f>+ROUND(G41*H$3,2)</f>
        <v>330738.95</v>
      </c>
      <c r="I41" s="7">
        <f t="shared" si="10"/>
        <v>2301943.0920000002</v>
      </c>
    </row>
  </sheetData>
  <autoFilter ref="B5:I41"/>
  <mergeCells count="1">
    <mergeCell ref="B2:I2"/>
  </mergeCells>
  <pageMargins left="0.7" right="0.7" top="0.75" bottom="0.75" header="0.3" footer="0.3"/>
  <ignoredErrors>
    <ignoredError sqref="H9" formula="1"/>
  </ignoredErrors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/>
  <dimension ref="B1:J30"/>
  <sheetViews>
    <sheetView workbookViewId="0">
      <selection activeCell="J9" sqref="J9"/>
    </sheetView>
  </sheetViews>
  <sheetFormatPr baseColWidth="10" defaultRowHeight="15" x14ac:dyDescent="0.25"/>
  <cols>
    <col min="4" max="4" width="23.42578125" customWidth="1"/>
    <col min="5" max="5" width="13.42578125" customWidth="1"/>
    <col min="6" max="8" width="0" hidden="1" customWidth="1"/>
    <col min="9" max="9" width="12.85546875" customWidth="1"/>
  </cols>
  <sheetData>
    <row r="1" spans="2:10" x14ac:dyDescent="0.25">
      <c r="I1" s="19" t="s">
        <v>22</v>
      </c>
    </row>
    <row r="2" spans="2:10" x14ac:dyDescent="0.25">
      <c r="B2" s="20" t="s">
        <v>21</v>
      </c>
      <c r="C2" s="20"/>
      <c r="D2" s="20"/>
      <c r="E2" s="20"/>
      <c r="F2" s="20"/>
      <c r="G2" s="20"/>
      <c r="H2" s="20"/>
      <c r="I2" s="20"/>
      <c r="J2" s="12"/>
    </row>
    <row r="3" spans="2:10" x14ac:dyDescent="0.25">
      <c r="D3" t="s">
        <v>16</v>
      </c>
      <c r="H3" s="13">
        <v>2.33</v>
      </c>
      <c r="I3" s="13">
        <v>6.96</v>
      </c>
      <c r="J3" s="13"/>
    </row>
    <row r="4" spans="2:10" x14ac:dyDescent="0.25">
      <c r="H4" s="12"/>
      <c r="I4" s="12"/>
    </row>
    <row r="5" spans="2:10" x14ac:dyDescent="0.25">
      <c r="B5" s="2" t="s">
        <v>0</v>
      </c>
      <c r="C5" s="2" t="s">
        <v>1</v>
      </c>
      <c r="D5" s="2" t="s">
        <v>2</v>
      </c>
      <c r="E5" s="2" t="s">
        <v>7</v>
      </c>
      <c r="F5" s="2" t="s">
        <v>8</v>
      </c>
      <c r="G5" s="2" t="s">
        <v>9</v>
      </c>
      <c r="H5" s="2" t="s">
        <v>10</v>
      </c>
      <c r="I5" s="2" t="s">
        <v>3</v>
      </c>
    </row>
    <row r="6" spans="2:10" x14ac:dyDescent="0.25">
      <c r="B6" s="3">
        <v>41640</v>
      </c>
      <c r="C6" s="2" t="s">
        <v>17</v>
      </c>
      <c r="D6" s="2" t="s">
        <v>20</v>
      </c>
      <c r="E6" s="7">
        <f>+ROUND(G6*158.987,2)</f>
        <v>0</v>
      </c>
      <c r="F6" s="15">
        <f>+E6/1000</f>
        <v>0</v>
      </c>
      <c r="G6" s="7"/>
      <c r="H6" s="7">
        <f>+ROUND(G6*H$3,2)</f>
        <v>0</v>
      </c>
      <c r="I6" s="7">
        <f>+H6*6.96</f>
        <v>0</v>
      </c>
    </row>
    <row r="7" spans="2:10" x14ac:dyDescent="0.25">
      <c r="B7" s="3">
        <v>41671</v>
      </c>
      <c r="C7" s="2" t="s">
        <v>17</v>
      </c>
      <c r="D7" s="2" t="s">
        <v>20</v>
      </c>
      <c r="E7" s="7">
        <f t="shared" ref="E7:E17" si="0">+ROUND(G7*158.987,2)</f>
        <v>0</v>
      </c>
      <c r="F7" s="15">
        <f t="shared" ref="F7:F17" si="1">+E7/1000</f>
        <v>0</v>
      </c>
      <c r="G7" s="7"/>
      <c r="H7" s="7">
        <f t="shared" ref="H7:H29" si="2">+ROUND(G7*H$3,2)</f>
        <v>0</v>
      </c>
      <c r="I7" s="7">
        <f t="shared" ref="I7:I17" si="3">+H7*6.96</f>
        <v>0</v>
      </c>
    </row>
    <row r="8" spans="2:10" x14ac:dyDescent="0.25">
      <c r="B8" s="3">
        <v>41699</v>
      </c>
      <c r="C8" s="2" t="s">
        <v>17</v>
      </c>
      <c r="D8" s="2" t="s">
        <v>20</v>
      </c>
      <c r="E8" s="7">
        <f t="shared" si="0"/>
        <v>34430838.409999996</v>
      </c>
      <c r="F8" s="15">
        <f t="shared" si="1"/>
        <v>34430.838409999997</v>
      </c>
      <c r="G8" s="7">
        <v>216563.86</v>
      </c>
      <c r="H8" s="7">
        <f t="shared" si="2"/>
        <v>504593.79</v>
      </c>
      <c r="I8" s="7">
        <f t="shared" si="3"/>
        <v>3511972.7783999997</v>
      </c>
    </row>
    <row r="9" spans="2:10" x14ac:dyDescent="0.25">
      <c r="B9" s="3">
        <v>41730</v>
      </c>
      <c r="C9" s="2" t="s">
        <v>17</v>
      </c>
      <c r="D9" s="2" t="s">
        <v>20</v>
      </c>
      <c r="E9" s="7">
        <f t="shared" si="0"/>
        <v>13748062.18</v>
      </c>
      <c r="F9" s="15">
        <f t="shared" si="1"/>
        <v>13748.062179999999</v>
      </c>
      <c r="G9" s="7">
        <v>86472.87</v>
      </c>
      <c r="H9" s="7">
        <f t="shared" si="2"/>
        <v>201481.79</v>
      </c>
      <c r="I9" s="7">
        <f t="shared" si="3"/>
        <v>1402313.2583999999</v>
      </c>
    </row>
    <row r="10" spans="2:10" x14ac:dyDescent="0.25">
      <c r="B10" s="3">
        <v>41760</v>
      </c>
      <c r="C10" s="2" t="s">
        <v>17</v>
      </c>
      <c r="D10" s="2" t="s">
        <v>20</v>
      </c>
      <c r="E10" s="7">
        <f t="shared" si="0"/>
        <v>6251007.9400000004</v>
      </c>
      <c r="F10" s="15">
        <f t="shared" si="1"/>
        <v>6251.0079400000004</v>
      </c>
      <c r="G10" s="7">
        <v>39317.730000000003</v>
      </c>
      <c r="H10" s="7">
        <f t="shared" si="2"/>
        <v>91610.31</v>
      </c>
      <c r="I10" s="7">
        <f t="shared" si="3"/>
        <v>637607.75760000001</v>
      </c>
    </row>
    <row r="11" spans="2:10" x14ac:dyDescent="0.25">
      <c r="B11" s="3">
        <v>41791</v>
      </c>
      <c r="C11" s="2" t="s">
        <v>17</v>
      </c>
      <c r="D11" s="2" t="s">
        <v>20</v>
      </c>
      <c r="E11" s="7">
        <f t="shared" si="0"/>
        <v>42166821.5</v>
      </c>
      <c r="F11" s="15">
        <f t="shared" si="1"/>
        <v>42166.821499999998</v>
      </c>
      <c r="G11" s="7">
        <v>265221.82</v>
      </c>
      <c r="H11" s="7">
        <f t="shared" si="2"/>
        <v>617966.84</v>
      </c>
      <c r="I11" s="7">
        <f t="shared" si="3"/>
        <v>4301049.2063999996</v>
      </c>
    </row>
    <row r="12" spans="2:10" x14ac:dyDescent="0.25">
      <c r="B12" s="3">
        <v>41821</v>
      </c>
      <c r="C12" s="2" t="s">
        <v>17</v>
      </c>
      <c r="D12" s="2" t="s">
        <v>20</v>
      </c>
      <c r="E12" s="7">
        <f t="shared" si="0"/>
        <v>0</v>
      </c>
      <c r="F12" s="15">
        <f t="shared" si="1"/>
        <v>0</v>
      </c>
      <c r="G12" s="7"/>
      <c r="H12" s="7">
        <f t="shared" si="2"/>
        <v>0</v>
      </c>
      <c r="I12" s="7">
        <f t="shared" si="3"/>
        <v>0</v>
      </c>
    </row>
    <row r="13" spans="2:10" x14ac:dyDescent="0.25">
      <c r="B13" s="3">
        <v>41852</v>
      </c>
      <c r="C13" s="2" t="s">
        <v>17</v>
      </c>
      <c r="D13" s="2" t="s">
        <v>20</v>
      </c>
      <c r="E13" s="7">
        <f t="shared" si="0"/>
        <v>0</v>
      </c>
      <c r="F13" s="15">
        <f t="shared" si="1"/>
        <v>0</v>
      </c>
      <c r="G13" s="7"/>
      <c r="H13" s="7">
        <f t="shared" si="2"/>
        <v>0</v>
      </c>
      <c r="I13" s="7">
        <f t="shared" si="3"/>
        <v>0</v>
      </c>
    </row>
    <row r="14" spans="2:10" x14ac:dyDescent="0.25">
      <c r="B14" s="3">
        <v>41883</v>
      </c>
      <c r="C14" s="2" t="s">
        <v>17</v>
      </c>
      <c r="D14" s="2" t="s">
        <v>20</v>
      </c>
      <c r="E14" s="7">
        <f t="shared" si="0"/>
        <v>0</v>
      </c>
      <c r="F14" s="15">
        <f t="shared" si="1"/>
        <v>0</v>
      </c>
      <c r="G14" s="7"/>
      <c r="H14" s="7">
        <f t="shared" si="2"/>
        <v>0</v>
      </c>
      <c r="I14" s="7">
        <f t="shared" si="3"/>
        <v>0</v>
      </c>
    </row>
    <row r="15" spans="2:10" x14ac:dyDescent="0.25">
      <c r="B15" s="3">
        <v>41913</v>
      </c>
      <c r="C15" s="2" t="s">
        <v>17</v>
      </c>
      <c r="D15" s="2" t="s">
        <v>20</v>
      </c>
      <c r="E15" s="7">
        <f t="shared" si="0"/>
        <v>42989833.600000001</v>
      </c>
      <c r="F15" s="15">
        <f t="shared" si="1"/>
        <v>42989.833599999998</v>
      </c>
      <c r="G15" s="7">
        <v>270398.42</v>
      </c>
      <c r="H15" s="7">
        <f t="shared" si="2"/>
        <v>630028.31999999995</v>
      </c>
      <c r="I15" s="7">
        <f t="shared" si="3"/>
        <v>4384997.1071999995</v>
      </c>
    </row>
    <row r="16" spans="2:10" x14ac:dyDescent="0.25">
      <c r="B16" s="3">
        <v>41944</v>
      </c>
      <c r="C16" s="2" t="s">
        <v>17</v>
      </c>
      <c r="D16" s="2" t="s">
        <v>20</v>
      </c>
      <c r="E16" s="7">
        <f t="shared" si="0"/>
        <v>0</v>
      </c>
      <c r="F16" s="15">
        <f t="shared" si="1"/>
        <v>0</v>
      </c>
      <c r="G16" s="7"/>
      <c r="H16" s="7">
        <f t="shared" si="2"/>
        <v>0</v>
      </c>
      <c r="I16" s="7">
        <f t="shared" si="3"/>
        <v>0</v>
      </c>
    </row>
    <row r="17" spans="2:9" x14ac:dyDescent="0.25">
      <c r="B17" s="3">
        <v>41974</v>
      </c>
      <c r="C17" s="2" t="s">
        <v>17</v>
      </c>
      <c r="D17" s="2" t="s">
        <v>20</v>
      </c>
      <c r="E17" s="7">
        <f t="shared" si="0"/>
        <v>0</v>
      </c>
      <c r="F17" s="15">
        <f t="shared" si="1"/>
        <v>0</v>
      </c>
      <c r="G17" s="7"/>
      <c r="H17" s="7">
        <f t="shared" si="2"/>
        <v>0</v>
      </c>
      <c r="I17" s="7">
        <f t="shared" si="3"/>
        <v>0</v>
      </c>
    </row>
    <row r="18" spans="2:9" hidden="1" x14ac:dyDescent="0.25">
      <c r="B18" s="9">
        <v>41640</v>
      </c>
      <c r="C18" s="10" t="s">
        <v>19</v>
      </c>
      <c r="D18" s="10" t="s">
        <v>20</v>
      </c>
      <c r="E18" s="11">
        <f>+ROUND(G18*158.987,2)</f>
        <v>0</v>
      </c>
      <c r="F18" s="16">
        <f>+E18/1000</f>
        <v>0</v>
      </c>
      <c r="G18" s="11"/>
      <c r="H18" s="11">
        <f>+ROUND(G18*H$3,2)</f>
        <v>0</v>
      </c>
      <c r="I18" s="11">
        <f>+H18*6.96</f>
        <v>0</v>
      </c>
    </row>
    <row r="19" spans="2:9" hidden="1" x14ac:dyDescent="0.25">
      <c r="B19" s="9">
        <v>41671</v>
      </c>
      <c r="C19" s="10" t="s">
        <v>19</v>
      </c>
      <c r="D19" s="10" t="s">
        <v>20</v>
      </c>
      <c r="E19" s="11">
        <f t="shared" ref="E19:E29" si="4">+ROUND(G19*158.987,2)</f>
        <v>45850760.149999999</v>
      </c>
      <c r="F19" s="16">
        <f t="shared" ref="F19:F29" si="5">+E19/1000</f>
        <v>45850.760150000002</v>
      </c>
      <c r="G19" s="11">
        <v>288393.14</v>
      </c>
      <c r="H19" s="11">
        <f t="shared" si="2"/>
        <v>671956.02</v>
      </c>
      <c r="I19" s="11">
        <f t="shared" ref="I19:I29" si="6">+H19*6.96</f>
        <v>4676813.8991999999</v>
      </c>
    </row>
    <row r="20" spans="2:9" hidden="1" x14ac:dyDescent="0.25">
      <c r="B20" s="9">
        <v>41699</v>
      </c>
      <c r="C20" s="10" t="s">
        <v>19</v>
      </c>
      <c r="D20" s="10" t="s">
        <v>20</v>
      </c>
      <c r="E20" s="11">
        <f t="shared" si="4"/>
        <v>51680850.009999998</v>
      </c>
      <c r="F20" s="16">
        <f t="shared" si="5"/>
        <v>51680.850009999995</v>
      </c>
      <c r="G20" s="11">
        <v>325063.37</v>
      </c>
      <c r="H20" s="11">
        <f t="shared" si="2"/>
        <v>757397.65</v>
      </c>
      <c r="I20" s="11">
        <f t="shared" si="6"/>
        <v>5271487.6440000003</v>
      </c>
    </row>
    <row r="21" spans="2:9" hidden="1" x14ac:dyDescent="0.25">
      <c r="B21" s="9">
        <v>41730</v>
      </c>
      <c r="C21" s="10" t="s">
        <v>19</v>
      </c>
      <c r="D21" s="10" t="s">
        <v>20</v>
      </c>
      <c r="E21" s="11">
        <f t="shared" si="4"/>
        <v>0</v>
      </c>
      <c r="F21" s="16">
        <f t="shared" si="5"/>
        <v>0</v>
      </c>
      <c r="G21" s="11"/>
      <c r="H21" s="11">
        <f t="shared" si="2"/>
        <v>0</v>
      </c>
      <c r="I21" s="11">
        <f t="shared" si="6"/>
        <v>0</v>
      </c>
    </row>
    <row r="22" spans="2:9" hidden="1" x14ac:dyDescent="0.25">
      <c r="B22" s="9">
        <v>41760</v>
      </c>
      <c r="C22" s="10" t="s">
        <v>19</v>
      </c>
      <c r="D22" s="10" t="s">
        <v>20</v>
      </c>
      <c r="E22" s="11">
        <f t="shared" si="4"/>
        <v>102708679.98999999</v>
      </c>
      <c r="F22" s="16">
        <f t="shared" si="5"/>
        <v>102708.67998999999</v>
      </c>
      <c r="G22" s="11">
        <v>646019.36</v>
      </c>
      <c r="H22" s="11">
        <f t="shared" si="2"/>
        <v>1505225.11</v>
      </c>
      <c r="I22" s="11">
        <f t="shared" si="6"/>
        <v>10476366.765600001</v>
      </c>
    </row>
    <row r="23" spans="2:9" hidden="1" x14ac:dyDescent="0.25">
      <c r="B23" s="9">
        <v>41791</v>
      </c>
      <c r="C23" s="10" t="s">
        <v>19</v>
      </c>
      <c r="D23" s="10" t="s">
        <v>20</v>
      </c>
      <c r="E23" s="11">
        <f t="shared" si="4"/>
        <v>0</v>
      </c>
      <c r="F23" s="16">
        <f t="shared" si="5"/>
        <v>0</v>
      </c>
      <c r="G23" s="11"/>
      <c r="H23" s="11">
        <f t="shared" si="2"/>
        <v>0</v>
      </c>
      <c r="I23" s="11">
        <f t="shared" si="6"/>
        <v>0</v>
      </c>
    </row>
    <row r="24" spans="2:9" hidden="1" x14ac:dyDescent="0.25">
      <c r="B24" s="9">
        <v>41821</v>
      </c>
      <c r="C24" s="10" t="s">
        <v>19</v>
      </c>
      <c r="D24" s="10" t="s">
        <v>20</v>
      </c>
      <c r="E24" s="11">
        <f t="shared" si="4"/>
        <v>48676148.329999998</v>
      </c>
      <c r="F24" s="16">
        <f t="shared" si="5"/>
        <v>48676.148329999996</v>
      </c>
      <c r="G24" s="11">
        <v>306164.33</v>
      </c>
      <c r="H24" s="11">
        <f t="shared" si="2"/>
        <v>713362.89</v>
      </c>
      <c r="I24" s="11">
        <f t="shared" si="6"/>
        <v>4965005.7143999999</v>
      </c>
    </row>
    <row r="25" spans="2:9" hidden="1" x14ac:dyDescent="0.25">
      <c r="B25" s="9">
        <v>41852</v>
      </c>
      <c r="C25" s="10" t="s">
        <v>19</v>
      </c>
      <c r="D25" s="10" t="s">
        <v>20</v>
      </c>
      <c r="E25" s="11">
        <f t="shared" si="4"/>
        <v>0</v>
      </c>
      <c r="F25" s="16">
        <f t="shared" si="5"/>
        <v>0</v>
      </c>
      <c r="G25" s="11"/>
      <c r="H25" s="11">
        <f t="shared" si="2"/>
        <v>0</v>
      </c>
      <c r="I25" s="11">
        <f t="shared" si="6"/>
        <v>0</v>
      </c>
    </row>
    <row r="26" spans="2:9" hidden="1" x14ac:dyDescent="0.25">
      <c r="B26" s="9">
        <v>41883</v>
      </c>
      <c r="C26" s="10" t="s">
        <v>19</v>
      </c>
      <c r="D26" s="10" t="s">
        <v>20</v>
      </c>
      <c r="E26" s="11">
        <f t="shared" si="4"/>
        <v>84343605.120000005</v>
      </c>
      <c r="F26" s="16">
        <f t="shared" si="5"/>
        <v>84343.605120000007</v>
      </c>
      <c r="G26" s="11">
        <v>530506.30000000005</v>
      </c>
      <c r="H26" s="11">
        <f t="shared" si="2"/>
        <v>1236079.68</v>
      </c>
      <c r="I26" s="11">
        <f t="shared" si="6"/>
        <v>8603114.5727999993</v>
      </c>
    </row>
    <row r="27" spans="2:9" hidden="1" x14ac:dyDescent="0.25">
      <c r="B27" s="9">
        <v>41913</v>
      </c>
      <c r="C27" s="10" t="s">
        <v>19</v>
      </c>
      <c r="D27" s="10" t="s">
        <v>20</v>
      </c>
      <c r="E27" s="11">
        <f t="shared" si="4"/>
        <v>14119045.630000001</v>
      </c>
      <c r="F27" s="16">
        <f t="shared" si="5"/>
        <v>14119.045630000001</v>
      </c>
      <c r="G27" s="11">
        <v>88806.29</v>
      </c>
      <c r="H27" s="11">
        <f t="shared" si="2"/>
        <v>206918.66</v>
      </c>
      <c r="I27" s="11">
        <f t="shared" si="6"/>
        <v>1440153.8736</v>
      </c>
    </row>
    <row r="28" spans="2:9" hidden="1" x14ac:dyDescent="0.25">
      <c r="B28" s="9">
        <v>41944</v>
      </c>
      <c r="C28" s="10" t="s">
        <v>19</v>
      </c>
      <c r="D28" s="10" t="s">
        <v>20</v>
      </c>
      <c r="E28" s="11">
        <f t="shared" si="4"/>
        <v>50627147.759999998</v>
      </c>
      <c r="F28" s="16">
        <f t="shared" si="5"/>
        <v>50627.14776</v>
      </c>
      <c r="G28" s="11">
        <v>318435.77</v>
      </c>
      <c r="H28" s="11">
        <f t="shared" si="2"/>
        <v>741955.34</v>
      </c>
      <c r="I28" s="11">
        <f t="shared" si="6"/>
        <v>5164009.1663999995</v>
      </c>
    </row>
    <row r="29" spans="2:9" hidden="1" x14ac:dyDescent="0.25">
      <c r="B29" s="9">
        <v>41974</v>
      </c>
      <c r="C29" s="10" t="s">
        <v>19</v>
      </c>
      <c r="D29" s="10" t="s">
        <v>20</v>
      </c>
      <c r="E29" s="11">
        <f t="shared" si="4"/>
        <v>50123583.469999999</v>
      </c>
      <c r="F29" s="16">
        <f t="shared" si="5"/>
        <v>50123.583469999998</v>
      </c>
      <c r="G29" s="11">
        <v>315268.44</v>
      </c>
      <c r="H29" s="11">
        <f t="shared" si="2"/>
        <v>734575.47</v>
      </c>
      <c r="I29" s="11">
        <f t="shared" si="6"/>
        <v>5112645.2711999994</v>
      </c>
    </row>
    <row r="30" spans="2:9" hidden="1" x14ac:dyDescent="0.25">
      <c r="E30" s="17">
        <f>SUM(E6:E29)</f>
        <v>587716384.09000003</v>
      </c>
      <c r="F30" s="17">
        <f>SUM(F6:F29)</f>
        <v>587716.38408999995</v>
      </c>
      <c r="G30" s="17">
        <f>SUM(G6:G29)</f>
        <v>3696631.7</v>
      </c>
      <c r="H30" s="17">
        <f>SUM(H6:H29)</f>
        <v>8613151.8699999992</v>
      </c>
      <c r="I30" s="17">
        <f>SUM(I6:I29)</f>
        <v>59947537.015199997</v>
      </c>
    </row>
  </sheetData>
  <autoFilter ref="B5:I30">
    <filterColumn colId="1">
      <filters>
        <filter val="CRUDO"/>
      </filters>
    </filterColumn>
  </autoFilter>
  <mergeCells count="1">
    <mergeCell ref="B2:I2"/>
  </mergeCells>
  <pageMargins left="0.7" right="0.7" top="0.75" bottom="0.75" header="0.3" footer="0.3"/>
  <pageSetup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J77"/>
  <sheetViews>
    <sheetView workbookViewId="0">
      <selection activeCell="I1" sqref="I1"/>
    </sheetView>
  </sheetViews>
  <sheetFormatPr baseColWidth="10" defaultRowHeight="15" x14ac:dyDescent="0.25"/>
  <cols>
    <col min="6" max="8" width="0" hidden="1" customWidth="1"/>
    <col min="9" max="9" width="13.28515625" customWidth="1"/>
  </cols>
  <sheetData>
    <row r="1" spans="2:10" x14ac:dyDescent="0.25">
      <c r="I1" s="19" t="s">
        <v>22</v>
      </c>
    </row>
    <row r="2" spans="2:10" x14ac:dyDescent="0.25">
      <c r="B2" s="20" t="s">
        <v>21</v>
      </c>
      <c r="C2" s="20"/>
      <c r="D2" s="20"/>
      <c r="E2" s="20"/>
      <c r="F2" s="20"/>
      <c r="G2" s="20"/>
      <c r="H2" s="20"/>
      <c r="I2" s="20"/>
    </row>
    <row r="3" spans="2:10" x14ac:dyDescent="0.25">
      <c r="B3" s="19"/>
      <c r="C3" s="19" t="s">
        <v>15</v>
      </c>
      <c r="D3" s="19"/>
      <c r="E3" s="19"/>
      <c r="H3" s="13">
        <v>2.33</v>
      </c>
    </row>
    <row r="4" spans="2:10" x14ac:dyDescent="0.25">
      <c r="I4" s="13">
        <v>6.96</v>
      </c>
    </row>
    <row r="5" spans="2:10" x14ac:dyDescent="0.25">
      <c r="B5" s="2" t="s">
        <v>0</v>
      </c>
      <c r="C5" s="2" t="s">
        <v>1</v>
      </c>
      <c r="D5" s="2" t="s">
        <v>2</v>
      </c>
      <c r="E5" s="2" t="s">
        <v>7</v>
      </c>
      <c r="F5" s="2" t="s">
        <v>8</v>
      </c>
      <c r="G5" s="2" t="s">
        <v>9</v>
      </c>
      <c r="H5" s="2" t="s">
        <v>10</v>
      </c>
      <c r="I5" s="2" t="s">
        <v>3</v>
      </c>
      <c r="J5" s="1"/>
    </row>
    <row r="6" spans="2:10" x14ac:dyDescent="0.25">
      <c r="B6" s="3">
        <v>41640</v>
      </c>
      <c r="C6" s="2" t="s">
        <v>4</v>
      </c>
      <c r="D6" s="2" t="s">
        <v>5</v>
      </c>
      <c r="E6" s="4">
        <v>19719024</v>
      </c>
      <c r="F6" s="2">
        <f>+E6/1000</f>
        <v>19719.024000000001</v>
      </c>
      <c r="G6" s="6">
        <f>+ROUND(E6/158.987,2)</f>
        <v>124029.16</v>
      </c>
      <c r="H6" s="6">
        <f>+ROUND(G6*H$3,2)</f>
        <v>288987.94</v>
      </c>
      <c r="I6" s="5">
        <f>+H6*6.96</f>
        <v>2011356.0623999999</v>
      </c>
      <c r="J6" s="1"/>
    </row>
    <row r="7" spans="2:10" x14ac:dyDescent="0.25">
      <c r="B7" s="3">
        <v>41671</v>
      </c>
      <c r="C7" s="2" t="s">
        <v>4</v>
      </c>
      <c r="D7" s="2" t="s">
        <v>5</v>
      </c>
      <c r="E7" s="4">
        <v>16152738</v>
      </c>
      <c r="F7" s="2">
        <f t="shared" ref="F7:F17" si="0">+E7/1000</f>
        <v>16152.737999999999</v>
      </c>
      <c r="G7" s="6">
        <f t="shared" ref="G7:G17" si="1">+ROUND(E7/158.987,2)</f>
        <v>101597.85</v>
      </c>
      <c r="H7" s="6">
        <f t="shared" ref="H7:H17" si="2">+ROUND(G7*H$3,2)</f>
        <v>236722.99</v>
      </c>
      <c r="I7" s="5">
        <f t="shared" ref="I7:I17" si="3">+H7*6.96</f>
        <v>1647592.0104</v>
      </c>
      <c r="J7" s="1"/>
    </row>
    <row r="8" spans="2:10" x14ac:dyDescent="0.25">
      <c r="B8" s="3">
        <v>41699</v>
      </c>
      <c r="C8" s="2" t="s">
        <v>4</v>
      </c>
      <c r="D8" s="2" t="s">
        <v>5</v>
      </c>
      <c r="E8" s="4">
        <v>19457192</v>
      </c>
      <c r="F8" s="2">
        <f t="shared" si="0"/>
        <v>19457.191999999999</v>
      </c>
      <c r="G8" s="6">
        <f t="shared" si="1"/>
        <v>122382.28</v>
      </c>
      <c r="H8" s="6">
        <f t="shared" si="2"/>
        <v>285150.71000000002</v>
      </c>
      <c r="I8" s="5">
        <f t="shared" si="3"/>
        <v>1984648.9416</v>
      </c>
      <c r="J8" s="1"/>
    </row>
    <row r="9" spans="2:10" x14ac:dyDescent="0.25">
      <c r="B9" s="3">
        <v>41730</v>
      </c>
      <c r="C9" s="2" t="s">
        <v>4</v>
      </c>
      <c r="D9" s="2" t="s">
        <v>5</v>
      </c>
      <c r="E9" s="4">
        <v>20630999</v>
      </c>
      <c r="F9" s="2">
        <f t="shared" si="0"/>
        <v>20630.999</v>
      </c>
      <c r="G9" s="6">
        <f t="shared" si="1"/>
        <v>129765.32</v>
      </c>
      <c r="H9" s="6">
        <f t="shared" si="2"/>
        <v>302353.2</v>
      </c>
      <c r="I9" s="5">
        <f t="shared" si="3"/>
        <v>2104378.2719999999</v>
      </c>
      <c r="J9" s="1"/>
    </row>
    <row r="10" spans="2:10" x14ac:dyDescent="0.25">
      <c r="B10" s="3">
        <v>41760</v>
      </c>
      <c r="C10" s="2" t="s">
        <v>4</v>
      </c>
      <c r="D10" s="2" t="s">
        <v>5</v>
      </c>
      <c r="E10" s="4">
        <v>19234579</v>
      </c>
      <c r="F10" s="2">
        <f t="shared" si="0"/>
        <v>19234.579000000002</v>
      </c>
      <c r="G10" s="6">
        <f t="shared" si="1"/>
        <v>120982.09</v>
      </c>
      <c r="H10" s="6">
        <f t="shared" si="2"/>
        <v>281888.27</v>
      </c>
      <c r="I10" s="5">
        <f t="shared" si="3"/>
        <v>1961942.3592000001</v>
      </c>
      <c r="J10" s="1"/>
    </row>
    <row r="11" spans="2:10" x14ac:dyDescent="0.25">
      <c r="B11" s="3">
        <v>41791</v>
      </c>
      <c r="C11" s="2" t="s">
        <v>4</v>
      </c>
      <c r="D11" s="2" t="s">
        <v>5</v>
      </c>
      <c r="E11" s="4">
        <v>22558294</v>
      </c>
      <c r="F11" s="2">
        <f t="shared" si="0"/>
        <v>22558.294000000002</v>
      </c>
      <c r="G11" s="6">
        <f t="shared" si="1"/>
        <v>141887.66</v>
      </c>
      <c r="H11" s="6">
        <f t="shared" si="2"/>
        <v>330598.25</v>
      </c>
      <c r="I11" s="5">
        <f t="shared" si="3"/>
        <v>2300963.8199999998</v>
      </c>
      <c r="J11" s="1"/>
    </row>
    <row r="12" spans="2:10" x14ac:dyDescent="0.25">
      <c r="B12" s="3">
        <v>41821</v>
      </c>
      <c r="C12" s="2" t="s">
        <v>4</v>
      </c>
      <c r="D12" s="2" t="s">
        <v>5</v>
      </c>
      <c r="E12" s="4">
        <v>21129376</v>
      </c>
      <c r="F12" s="2">
        <f t="shared" si="0"/>
        <v>21129.376</v>
      </c>
      <c r="G12" s="6">
        <f t="shared" si="1"/>
        <v>132900.01999999999</v>
      </c>
      <c r="H12" s="6">
        <f t="shared" si="2"/>
        <v>309657.05</v>
      </c>
      <c r="I12" s="5">
        <f t="shared" si="3"/>
        <v>2155213.068</v>
      </c>
      <c r="J12" s="1"/>
    </row>
    <row r="13" spans="2:10" x14ac:dyDescent="0.25">
      <c r="B13" s="3">
        <v>41852</v>
      </c>
      <c r="C13" s="2" t="s">
        <v>4</v>
      </c>
      <c r="D13" s="2" t="s">
        <v>5</v>
      </c>
      <c r="E13" s="4">
        <v>19212798</v>
      </c>
      <c r="F13" s="2">
        <f t="shared" si="0"/>
        <v>19212.797999999999</v>
      </c>
      <c r="G13" s="6">
        <f t="shared" si="1"/>
        <v>120845.09</v>
      </c>
      <c r="H13" s="6">
        <f t="shared" si="2"/>
        <v>281569.06</v>
      </c>
      <c r="I13" s="5">
        <f t="shared" si="3"/>
        <v>1959720.6576</v>
      </c>
      <c r="J13" s="1"/>
    </row>
    <row r="14" spans="2:10" x14ac:dyDescent="0.25">
      <c r="B14" s="3">
        <v>41883</v>
      </c>
      <c r="C14" s="2" t="s">
        <v>4</v>
      </c>
      <c r="D14" s="2" t="s">
        <v>5</v>
      </c>
      <c r="E14" s="4">
        <v>20422824</v>
      </c>
      <c r="F14" s="2">
        <f t="shared" si="0"/>
        <v>20422.824000000001</v>
      </c>
      <c r="G14" s="6">
        <f t="shared" si="1"/>
        <v>128455.94</v>
      </c>
      <c r="H14" s="6">
        <f t="shared" si="2"/>
        <v>299302.34000000003</v>
      </c>
      <c r="I14" s="5">
        <f t="shared" si="3"/>
        <v>2083144.2864000001</v>
      </c>
      <c r="J14" s="1"/>
    </row>
    <row r="15" spans="2:10" x14ac:dyDescent="0.25">
      <c r="B15" s="3">
        <v>41913</v>
      </c>
      <c r="C15" s="2" t="s">
        <v>4</v>
      </c>
      <c r="D15" s="2" t="s">
        <v>5</v>
      </c>
      <c r="E15" s="4">
        <v>20089128</v>
      </c>
      <c r="F15" s="2">
        <f t="shared" si="0"/>
        <v>20089.128000000001</v>
      </c>
      <c r="G15" s="6">
        <f t="shared" si="1"/>
        <v>126357.05</v>
      </c>
      <c r="H15" s="6">
        <f t="shared" si="2"/>
        <v>294411.93</v>
      </c>
      <c r="I15" s="5">
        <f t="shared" si="3"/>
        <v>2049107.0327999999</v>
      </c>
      <c r="J15" s="1"/>
    </row>
    <row r="16" spans="2:10" x14ac:dyDescent="0.25">
      <c r="B16" s="3">
        <v>41944</v>
      </c>
      <c r="C16" s="2" t="s">
        <v>4</v>
      </c>
      <c r="D16" s="2" t="s">
        <v>5</v>
      </c>
      <c r="E16" s="4">
        <v>20128311</v>
      </c>
      <c r="F16" s="2">
        <f t="shared" si="0"/>
        <v>20128.311000000002</v>
      </c>
      <c r="G16" s="6">
        <f t="shared" si="1"/>
        <v>126603.5</v>
      </c>
      <c r="H16" s="6">
        <f t="shared" si="2"/>
        <v>294986.15999999997</v>
      </c>
      <c r="I16" s="5">
        <f t="shared" si="3"/>
        <v>2053103.6735999999</v>
      </c>
      <c r="J16" s="1"/>
    </row>
    <row r="17" spans="2:10" x14ac:dyDescent="0.25">
      <c r="B17" s="3">
        <v>41974</v>
      </c>
      <c r="C17" s="2" t="s">
        <v>4</v>
      </c>
      <c r="D17" s="2" t="s">
        <v>5</v>
      </c>
      <c r="E17" s="4">
        <v>18637028</v>
      </c>
      <c r="F17" s="2">
        <f t="shared" si="0"/>
        <v>18637.027999999998</v>
      </c>
      <c r="G17" s="6">
        <f t="shared" si="1"/>
        <v>117223.6</v>
      </c>
      <c r="H17" s="6">
        <f t="shared" si="2"/>
        <v>273130.99</v>
      </c>
      <c r="I17" s="5">
        <f t="shared" si="3"/>
        <v>1900991.6904</v>
      </c>
      <c r="J17" s="1"/>
    </row>
    <row r="18" spans="2:10" x14ac:dyDescent="0.25">
      <c r="B18" s="3">
        <v>41640</v>
      </c>
      <c r="C18" s="2" t="s">
        <v>4</v>
      </c>
      <c r="D18" s="2" t="s">
        <v>6</v>
      </c>
      <c r="E18" s="4">
        <v>2739744</v>
      </c>
      <c r="F18" s="2">
        <f>+E18/1000</f>
        <v>2739.7440000000001</v>
      </c>
      <c r="G18" s="6">
        <f>+ROUND(E18/158.987,2)</f>
        <v>17232.5</v>
      </c>
      <c r="H18" s="6">
        <f>+ROUND(G18*H$3,2)</f>
        <v>40151.730000000003</v>
      </c>
      <c r="I18" s="5">
        <f>+H18*6.96</f>
        <v>279456.04080000002</v>
      </c>
    </row>
    <row r="19" spans="2:10" x14ac:dyDescent="0.25">
      <c r="B19" s="3">
        <v>41671</v>
      </c>
      <c r="C19" s="2" t="s">
        <v>4</v>
      </c>
      <c r="D19" s="2" t="s">
        <v>6</v>
      </c>
      <c r="E19" s="4">
        <v>2741113</v>
      </c>
      <c r="F19" s="2">
        <f t="shared" ref="F19:F29" si="4">+E19/1000</f>
        <v>2741.1129999999998</v>
      </c>
      <c r="G19" s="6">
        <f t="shared" ref="G19:G29" si="5">+ROUND(E19/158.987,2)</f>
        <v>17241.11</v>
      </c>
      <c r="H19" s="6">
        <f t="shared" ref="H19:H29" si="6">+ROUND(G19*H$3,2)</f>
        <v>40171.79</v>
      </c>
      <c r="I19" s="5">
        <f t="shared" ref="I19:I29" si="7">+H19*6.96</f>
        <v>279595.65840000001</v>
      </c>
    </row>
    <row r="20" spans="2:10" x14ac:dyDescent="0.25">
      <c r="B20" s="3">
        <v>41699</v>
      </c>
      <c r="C20" s="2" t="s">
        <v>4</v>
      </c>
      <c r="D20" s="2" t="s">
        <v>6</v>
      </c>
      <c r="E20" s="4">
        <v>2621932</v>
      </c>
      <c r="F20" s="2">
        <f t="shared" si="4"/>
        <v>2621.9319999999998</v>
      </c>
      <c r="G20" s="6">
        <f t="shared" si="5"/>
        <v>16491.490000000002</v>
      </c>
      <c r="H20" s="6">
        <f t="shared" si="6"/>
        <v>38425.17</v>
      </c>
      <c r="I20" s="5">
        <f t="shared" si="7"/>
        <v>267439.18319999997</v>
      </c>
    </row>
    <row r="21" spans="2:10" x14ac:dyDescent="0.25">
      <c r="B21" s="3">
        <v>41730</v>
      </c>
      <c r="C21" s="2" t="s">
        <v>4</v>
      </c>
      <c r="D21" s="2" t="s">
        <v>6</v>
      </c>
      <c r="E21" s="4">
        <v>2783999</v>
      </c>
      <c r="F21" s="2">
        <f t="shared" si="4"/>
        <v>2783.9989999999998</v>
      </c>
      <c r="G21" s="6">
        <f t="shared" si="5"/>
        <v>17510.86</v>
      </c>
      <c r="H21" s="6">
        <f t="shared" si="6"/>
        <v>40800.300000000003</v>
      </c>
      <c r="I21" s="5">
        <f t="shared" si="7"/>
        <v>283970.08800000005</v>
      </c>
    </row>
    <row r="22" spans="2:10" x14ac:dyDescent="0.25">
      <c r="B22" s="3">
        <v>41760</v>
      </c>
      <c r="C22" s="2" t="s">
        <v>4</v>
      </c>
      <c r="D22" s="2" t="s">
        <v>6</v>
      </c>
      <c r="E22" s="4">
        <v>2548277</v>
      </c>
      <c r="F22" s="2">
        <f t="shared" si="4"/>
        <v>2548.277</v>
      </c>
      <c r="G22" s="6">
        <f t="shared" si="5"/>
        <v>16028.21</v>
      </c>
      <c r="H22" s="6">
        <f t="shared" si="6"/>
        <v>37345.730000000003</v>
      </c>
      <c r="I22" s="5">
        <f t="shared" si="7"/>
        <v>259926.28080000001</v>
      </c>
    </row>
    <row r="23" spans="2:10" x14ac:dyDescent="0.25">
      <c r="B23" s="3">
        <v>41791</v>
      </c>
      <c r="C23" s="2" t="s">
        <v>4</v>
      </c>
      <c r="D23" s="2" t="s">
        <v>6</v>
      </c>
      <c r="E23" s="4">
        <v>2875729</v>
      </c>
      <c r="F23" s="2">
        <f t="shared" si="4"/>
        <v>2875.7289999999998</v>
      </c>
      <c r="G23" s="6">
        <f t="shared" si="5"/>
        <v>18087.82</v>
      </c>
      <c r="H23" s="6">
        <f t="shared" si="6"/>
        <v>42144.62</v>
      </c>
      <c r="I23" s="5">
        <f t="shared" si="7"/>
        <v>293326.5552</v>
      </c>
    </row>
    <row r="24" spans="2:10" x14ac:dyDescent="0.25">
      <c r="B24" s="3">
        <v>41821</v>
      </c>
      <c r="C24" s="2" t="s">
        <v>4</v>
      </c>
      <c r="D24" s="2" t="s">
        <v>6</v>
      </c>
      <c r="E24" s="4">
        <v>2996479</v>
      </c>
      <c r="F24" s="2">
        <f t="shared" si="4"/>
        <v>2996.4789999999998</v>
      </c>
      <c r="G24" s="6">
        <f t="shared" si="5"/>
        <v>18847.32</v>
      </c>
      <c r="H24" s="6">
        <f t="shared" si="6"/>
        <v>43914.26</v>
      </c>
      <c r="I24" s="5">
        <f t="shared" si="7"/>
        <v>305643.24960000004</v>
      </c>
    </row>
    <row r="25" spans="2:10" x14ac:dyDescent="0.25">
      <c r="B25" s="3">
        <v>41852</v>
      </c>
      <c r="C25" s="2" t="s">
        <v>4</v>
      </c>
      <c r="D25" s="2" t="s">
        <v>6</v>
      </c>
      <c r="E25" s="4">
        <v>2631452</v>
      </c>
      <c r="F25" s="2">
        <f t="shared" si="4"/>
        <v>2631.4520000000002</v>
      </c>
      <c r="G25" s="6">
        <f t="shared" si="5"/>
        <v>16551.37</v>
      </c>
      <c r="H25" s="6">
        <f t="shared" si="6"/>
        <v>38564.69</v>
      </c>
      <c r="I25" s="5">
        <f t="shared" si="7"/>
        <v>268410.24239999999</v>
      </c>
    </row>
    <row r="26" spans="2:10" x14ac:dyDescent="0.25">
      <c r="B26" s="3">
        <v>41883</v>
      </c>
      <c r="C26" s="2" t="s">
        <v>4</v>
      </c>
      <c r="D26" s="2" t="s">
        <v>6</v>
      </c>
      <c r="E26" s="4">
        <v>2805596</v>
      </c>
      <c r="F26" s="2">
        <f t="shared" si="4"/>
        <v>2805.596</v>
      </c>
      <c r="G26" s="6">
        <f t="shared" si="5"/>
        <v>17646.7</v>
      </c>
      <c r="H26" s="6">
        <f t="shared" si="6"/>
        <v>41116.81</v>
      </c>
      <c r="I26" s="5">
        <f t="shared" si="7"/>
        <v>286172.9976</v>
      </c>
    </row>
    <row r="27" spans="2:10" x14ac:dyDescent="0.25">
      <c r="B27" s="3">
        <v>41913</v>
      </c>
      <c r="C27" s="2" t="s">
        <v>4</v>
      </c>
      <c r="D27" s="2" t="s">
        <v>6</v>
      </c>
      <c r="E27" s="4">
        <v>2969984</v>
      </c>
      <c r="F27" s="2">
        <f t="shared" si="4"/>
        <v>2969.9839999999999</v>
      </c>
      <c r="G27" s="6">
        <f t="shared" si="5"/>
        <v>18680.669999999998</v>
      </c>
      <c r="H27" s="6">
        <f t="shared" si="6"/>
        <v>43525.96</v>
      </c>
      <c r="I27" s="5">
        <f t="shared" si="7"/>
        <v>302940.68160000001</v>
      </c>
    </row>
    <row r="28" spans="2:10" x14ac:dyDescent="0.25">
      <c r="B28" s="3">
        <v>41944</v>
      </c>
      <c r="C28" s="2" t="s">
        <v>4</v>
      </c>
      <c r="D28" s="2" t="s">
        <v>6</v>
      </c>
      <c r="E28" s="4">
        <v>2469419</v>
      </c>
      <c r="F28" s="2">
        <f t="shared" si="4"/>
        <v>2469.4189999999999</v>
      </c>
      <c r="G28" s="6">
        <f t="shared" si="5"/>
        <v>15532.21</v>
      </c>
      <c r="H28" s="6">
        <f t="shared" si="6"/>
        <v>36190.050000000003</v>
      </c>
      <c r="I28" s="5">
        <f t="shared" si="7"/>
        <v>251882.74800000002</v>
      </c>
    </row>
    <row r="29" spans="2:10" x14ac:dyDescent="0.25">
      <c r="B29" s="3">
        <v>41974</v>
      </c>
      <c r="C29" s="2" t="s">
        <v>4</v>
      </c>
      <c r="D29" s="2" t="s">
        <v>6</v>
      </c>
      <c r="E29" s="4">
        <v>3047940</v>
      </c>
      <c r="F29" s="2">
        <f t="shared" si="4"/>
        <v>3047.94</v>
      </c>
      <c r="G29" s="6">
        <f t="shared" si="5"/>
        <v>19171</v>
      </c>
      <c r="H29" s="6">
        <f t="shared" si="6"/>
        <v>44668.43</v>
      </c>
      <c r="I29" s="5">
        <f t="shared" si="7"/>
        <v>310892.27279999998</v>
      </c>
    </row>
    <row r="30" spans="2:10" x14ac:dyDescent="0.25">
      <c r="B30" s="3">
        <v>41640</v>
      </c>
      <c r="C30" s="2" t="s">
        <v>4</v>
      </c>
      <c r="D30" s="2" t="s">
        <v>11</v>
      </c>
      <c r="E30" s="4">
        <v>2751863</v>
      </c>
      <c r="F30" s="2">
        <f>+E30/1000</f>
        <v>2751.8629999999998</v>
      </c>
      <c r="G30" s="6">
        <f>+ROUND(E30/158.987,2)</f>
        <v>17308.73</v>
      </c>
      <c r="H30" s="6">
        <f>+ROUND(G30*H$3,2)</f>
        <v>40329.339999999997</v>
      </c>
      <c r="I30" s="5">
        <f>+H30*6.96</f>
        <v>280692.20639999997</v>
      </c>
    </row>
    <row r="31" spans="2:10" x14ac:dyDescent="0.25">
      <c r="B31" s="3">
        <v>41671</v>
      </c>
      <c r="C31" s="2" t="s">
        <v>4</v>
      </c>
      <c r="D31" s="2" t="s">
        <v>11</v>
      </c>
      <c r="E31" s="4">
        <v>2773931</v>
      </c>
      <c r="F31" s="2">
        <f t="shared" ref="F31:F41" si="8">+E31/1000</f>
        <v>2773.931</v>
      </c>
      <c r="G31" s="6">
        <f t="shared" ref="G31:G41" si="9">+ROUND(E31/158.987,2)</f>
        <v>17447.53</v>
      </c>
      <c r="H31" s="6">
        <f t="shared" ref="H31:H41" si="10">+ROUND(G31*H$3,2)</f>
        <v>40652.74</v>
      </c>
      <c r="I31" s="5">
        <f t="shared" ref="I31:I41" si="11">+H31*6.96</f>
        <v>282943.07039999997</v>
      </c>
    </row>
    <row r="32" spans="2:10" x14ac:dyDescent="0.25">
      <c r="B32" s="3">
        <v>41699</v>
      </c>
      <c r="C32" s="2" t="s">
        <v>4</v>
      </c>
      <c r="D32" s="2" t="s">
        <v>11</v>
      </c>
      <c r="E32" s="4">
        <v>2818793</v>
      </c>
      <c r="F32" s="2">
        <f t="shared" si="8"/>
        <v>2818.7930000000001</v>
      </c>
      <c r="G32" s="6">
        <f t="shared" si="9"/>
        <v>17729.71</v>
      </c>
      <c r="H32" s="6">
        <f t="shared" si="10"/>
        <v>41310.22</v>
      </c>
      <c r="I32" s="5">
        <f t="shared" si="11"/>
        <v>287519.1312</v>
      </c>
    </row>
    <row r="33" spans="2:9" x14ac:dyDescent="0.25">
      <c r="B33" s="3">
        <v>41730</v>
      </c>
      <c r="C33" s="2" t="s">
        <v>4</v>
      </c>
      <c r="D33" s="2" t="s">
        <v>11</v>
      </c>
      <c r="E33" s="4">
        <v>2797997</v>
      </c>
      <c r="F33" s="2">
        <f t="shared" si="8"/>
        <v>2797.9969999999998</v>
      </c>
      <c r="G33" s="6">
        <f t="shared" si="9"/>
        <v>17598.900000000001</v>
      </c>
      <c r="H33" s="6">
        <f t="shared" si="10"/>
        <v>41005.440000000002</v>
      </c>
      <c r="I33" s="5">
        <f t="shared" si="11"/>
        <v>285397.86240000004</v>
      </c>
    </row>
    <row r="34" spans="2:9" x14ac:dyDescent="0.25">
      <c r="B34" s="3">
        <v>41760</v>
      </c>
      <c r="C34" s="2" t="s">
        <v>4</v>
      </c>
      <c r="D34" s="2" t="s">
        <v>11</v>
      </c>
      <c r="E34" s="4">
        <v>3021101</v>
      </c>
      <c r="F34" s="2">
        <f t="shared" si="8"/>
        <v>3021.1010000000001</v>
      </c>
      <c r="G34" s="6">
        <f t="shared" si="9"/>
        <v>19002.189999999999</v>
      </c>
      <c r="H34" s="6">
        <f t="shared" si="10"/>
        <v>44275.1</v>
      </c>
      <c r="I34" s="5">
        <f t="shared" si="11"/>
        <v>308154.696</v>
      </c>
    </row>
    <row r="35" spans="2:9" x14ac:dyDescent="0.25">
      <c r="B35" s="3">
        <v>41791</v>
      </c>
      <c r="C35" s="2" t="s">
        <v>4</v>
      </c>
      <c r="D35" s="2" t="s">
        <v>11</v>
      </c>
      <c r="E35" s="4">
        <v>2857040</v>
      </c>
      <c r="F35" s="2">
        <f t="shared" si="8"/>
        <v>2857.04</v>
      </c>
      <c r="G35" s="6">
        <f t="shared" si="9"/>
        <v>17970.27</v>
      </c>
      <c r="H35" s="6">
        <f t="shared" si="10"/>
        <v>41870.730000000003</v>
      </c>
      <c r="I35" s="5">
        <f t="shared" si="11"/>
        <v>291420.28080000001</v>
      </c>
    </row>
    <row r="36" spans="2:9" x14ac:dyDescent="0.25">
      <c r="B36" s="3">
        <v>41821</v>
      </c>
      <c r="C36" s="2" t="s">
        <v>4</v>
      </c>
      <c r="D36" s="2" t="s">
        <v>11</v>
      </c>
      <c r="E36" s="4">
        <v>2895080</v>
      </c>
      <c r="F36" s="2">
        <f t="shared" si="8"/>
        <v>2895.08</v>
      </c>
      <c r="G36" s="6">
        <f t="shared" si="9"/>
        <v>18209.54</v>
      </c>
      <c r="H36" s="6">
        <f t="shared" si="10"/>
        <v>42428.23</v>
      </c>
      <c r="I36" s="5">
        <f t="shared" si="11"/>
        <v>295300.48080000002</v>
      </c>
    </row>
    <row r="37" spans="2:9" x14ac:dyDescent="0.25">
      <c r="B37" s="3">
        <v>41852</v>
      </c>
      <c r="C37" s="2" t="s">
        <v>4</v>
      </c>
      <c r="D37" s="2" t="s">
        <v>11</v>
      </c>
      <c r="E37" s="4">
        <v>3182023</v>
      </c>
      <c r="F37" s="2">
        <f t="shared" si="8"/>
        <v>3182.0230000000001</v>
      </c>
      <c r="G37" s="6">
        <f t="shared" si="9"/>
        <v>20014.36</v>
      </c>
      <c r="H37" s="6">
        <f t="shared" si="10"/>
        <v>46633.46</v>
      </c>
      <c r="I37" s="5">
        <f t="shared" si="11"/>
        <v>324568.88159999996</v>
      </c>
    </row>
    <row r="38" spans="2:9" x14ac:dyDescent="0.25">
      <c r="B38" s="3">
        <v>41883</v>
      </c>
      <c r="C38" s="2" t="s">
        <v>4</v>
      </c>
      <c r="D38" s="2" t="s">
        <v>11</v>
      </c>
      <c r="E38" s="4">
        <v>2705437</v>
      </c>
      <c r="F38" s="2">
        <f t="shared" si="8"/>
        <v>2705.4369999999999</v>
      </c>
      <c r="G38" s="6">
        <f t="shared" si="9"/>
        <v>17016.72</v>
      </c>
      <c r="H38" s="6">
        <f t="shared" si="10"/>
        <v>39648.959999999999</v>
      </c>
      <c r="I38" s="5">
        <f t="shared" si="11"/>
        <v>275956.76159999997</v>
      </c>
    </row>
    <row r="39" spans="2:9" x14ac:dyDescent="0.25">
      <c r="B39" s="3">
        <v>41913</v>
      </c>
      <c r="C39" s="2" t="s">
        <v>4</v>
      </c>
      <c r="D39" s="2" t="s">
        <v>11</v>
      </c>
      <c r="E39" s="4">
        <v>2908891</v>
      </c>
      <c r="F39" s="2">
        <f t="shared" si="8"/>
        <v>2908.8910000000001</v>
      </c>
      <c r="G39" s="6">
        <f t="shared" si="9"/>
        <v>18296.41</v>
      </c>
      <c r="H39" s="6">
        <f t="shared" si="10"/>
        <v>42630.64</v>
      </c>
      <c r="I39" s="5">
        <f t="shared" si="11"/>
        <v>296709.25439999998</v>
      </c>
    </row>
    <row r="40" spans="2:9" x14ac:dyDescent="0.25">
      <c r="B40" s="3">
        <v>41944</v>
      </c>
      <c r="C40" s="2" t="s">
        <v>4</v>
      </c>
      <c r="D40" s="2" t="s">
        <v>11</v>
      </c>
      <c r="E40" s="4">
        <v>2912913</v>
      </c>
      <c r="F40" s="2">
        <f t="shared" si="8"/>
        <v>2912.913</v>
      </c>
      <c r="G40" s="6">
        <f t="shared" si="9"/>
        <v>18321.71</v>
      </c>
      <c r="H40" s="6">
        <f t="shared" si="10"/>
        <v>42689.58</v>
      </c>
      <c r="I40" s="5">
        <f t="shared" si="11"/>
        <v>297119.4768</v>
      </c>
    </row>
    <row r="41" spans="2:9" x14ac:dyDescent="0.25">
      <c r="B41" s="3">
        <v>41974</v>
      </c>
      <c r="C41" s="2" t="s">
        <v>4</v>
      </c>
      <c r="D41" s="2" t="s">
        <v>11</v>
      </c>
      <c r="E41" s="4">
        <v>2709483</v>
      </c>
      <c r="F41" s="2">
        <f t="shared" si="8"/>
        <v>2709.4830000000002</v>
      </c>
      <c r="G41" s="6">
        <f t="shared" si="9"/>
        <v>17042.169999999998</v>
      </c>
      <c r="H41" s="6">
        <f t="shared" si="10"/>
        <v>39708.26</v>
      </c>
      <c r="I41" s="5">
        <f t="shared" si="11"/>
        <v>276369.48960000003</v>
      </c>
    </row>
    <row r="42" spans="2:9" x14ac:dyDescent="0.25">
      <c r="B42" s="3">
        <v>41640</v>
      </c>
      <c r="C42" s="2" t="s">
        <v>4</v>
      </c>
      <c r="D42" s="2" t="s">
        <v>12</v>
      </c>
      <c r="E42" s="4">
        <v>2445218</v>
      </c>
      <c r="F42" s="2">
        <f>+E42/1000</f>
        <v>2445.2179999999998</v>
      </c>
      <c r="G42" s="6">
        <f>+ROUND(E42/158.987,2)</f>
        <v>15379.99</v>
      </c>
      <c r="H42" s="6">
        <f>+ROUND(G42*H$3,2)</f>
        <v>35835.379999999997</v>
      </c>
      <c r="I42" s="5">
        <f>+H42*6.96</f>
        <v>249414.24479999999</v>
      </c>
    </row>
    <row r="43" spans="2:9" x14ac:dyDescent="0.25">
      <c r="B43" s="3">
        <v>41671</v>
      </c>
      <c r="C43" s="2" t="s">
        <v>4</v>
      </c>
      <c r="D43" s="2" t="s">
        <v>12</v>
      </c>
      <c r="E43" s="4">
        <v>1939962</v>
      </c>
      <c r="F43" s="2">
        <f t="shared" ref="F43:F53" si="12">+E43/1000</f>
        <v>1939.962</v>
      </c>
      <c r="G43" s="6">
        <f t="shared" ref="G43:G53" si="13">+ROUND(E43/158.987,2)</f>
        <v>12202.02</v>
      </c>
      <c r="H43" s="6">
        <f t="shared" ref="H43:H53" si="14">+ROUND(G43*H$3,2)</f>
        <v>28430.71</v>
      </c>
      <c r="I43" s="5">
        <f t="shared" ref="I43:I53" si="15">+H43*6.96</f>
        <v>197877.74159999998</v>
      </c>
    </row>
    <row r="44" spans="2:9" x14ac:dyDescent="0.25">
      <c r="B44" s="3">
        <v>41699</v>
      </c>
      <c r="C44" s="2" t="s">
        <v>4</v>
      </c>
      <c r="D44" s="2" t="s">
        <v>12</v>
      </c>
      <c r="E44" s="4">
        <v>1995171</v>
      </c>
      <c r="F44" s="2">
        <f t="shared" si="12"/>
        <v>1995.171</v>
      </c>
      <c r="G44" s="6">
        <f t="shared" si="13"/>
        <v>12549.27</v>
      </c>
      <c r="H44" s="6">
        <f t="shared" si="14"/>
        <v>29239.8</v>
      </c>
      <c r="I44" s="5">
        <f t="shared" si="15"/>
        <v>203509.008</v>
      </c>
    </row>
    <row r="45" spans="2:9" x14ac:dyDescent="0.25">
      <c r="B45" s="3">
        <v>41730</v>
      </c>
      <c r="C45" s="2" t="s">
        <v>4</v>
      </c>
      <c r="D45" s="2" t="s">
        <v>12</v>
      </c>
      <c r="E45" s="4">
        <v>1968253</v>
      </c>
      <c r="F45" s="2">
        <f t="shared" si="12"/>
        <v>1968.2529999999999</v>
      </c>
      <c r="G45" s="6">
        <f t="shared" si="13"/>
        <v>12379.96</v>
      </c>
      <c r="H45" s="6">
        <f t="shared" si="14"/>
        <v>28845.31</v>
      </c>
      <c r="I45" s="5">
        <f t="shared" si="15"/>
        <v>200763.35760000002</v>
      </c>
    </row>
    <row r="46" spans="2:9" x14ac:dyDescent="0.25">
      <c r="B46" s="3">
        <v>41760</v>
      </c>
      <c r="C46" s="2" t="s">
        <v>4</v>
      </c>
      <c r="D46" s="2" t="s">
        <v>12</v>
      </c>
      <c r="E46" s="4">
        <v>2518095</v>
      </c>
      <c r="F46" s="2">
        <f t="shared" si="12"/>
        <v>2518.0949999999998</v>
      </c>
      <c r="G46" s="6">
        <f t="shared" si="13"/>
        <v>15838.37</v>
      </c>
      <c r="H46" s="6">
        <f t="shared" si="14"/>
        <v>36903.4</v>
      </c>
      <c r="I46" s="5">
        <f t="shared" si="15"/>
        <v>256847.66400000002</v>
      </c>
    </row>
    <row r="47" spans="2:9" x14ac:dyDescent="0.25">
      <c r="B47" s="3">
        <v>41791</v>
      </c>
      <c r="C47" s="2" t="s">
        <v>4</v>
      </c>
      <c r="D47" s="2" t="s">
        <v>12</v>
      </c>
      <c r="E47" s="4">
        <v>2369593</v>
      </c>
      <c r="F47" s="2">
        <f t="shared" si="12"/>
        <v>2369.5929999999998</v>
      </c>
      <c r="G47" s="6">
        <f t="shared" si="13"/>
        <v>14904.32</v>
      </c>
      <c r="H47" s="6">
        <f t="shared" si="14"/>
        <v>34727.07</v>
      </c>
      <c r="I47" s="5">
        <f t="shared" si="15"/>
        <v>241700.40719999999</v>
      </c>
    </row>
    <row r="48" spans="2:9" x14ac:dyDescent="0.25">
      <c r="B48" s="3">
        <v>41821</v>
      </c>
      <c r="C48" s="2" t="s">
        <v>4</v>
      </c>
      <c r="D48" s="2" t="s">
        <v>12</v>
      </c>
      <c r="E48" s="4">
        <v>2460375</v>
      </c>
      <c r="F48" s="2">
        <f t="shared" si="12"/>
        <v>2460.375</v>
      </c>
      <c r="G48" s="6">
        <f t="shared" si="13"/>
        <v>15475.32</v>
      </c>
      <c r="H48" s="6">
        <f t="shared" si="14"/>
        <v>36057.5</v>
      </c>
      <c r="I48" s="5">
        <f t="shared" si="15"/>
        <v>250960.2</v>
      </c>
    </row>
    <row r="49" spans="2:9" x14ac:dyDescent="0.25">
      <c r="B49" s="3">
        <v>41852</v>
      </c>
      <c r="C49" s="2" t="s">
        <v>4</v>
      </c>
      <c r="D49" s="2" t="s">
        <v>12</v>
      </c>
      <c r="E49" s="4">
        <v>2201202</v>
      </c>
      <c r="F49" s="2">
        <f t="shared" si="12"/>
        <v>2201.2020000000002</v>
      </c>
      <c r="G49" s="6">
        <f t="shared" si="13"/>
        <v>13845.17</v>
      </c>
      <c r="H49" s="6">
        <f t="shared" si="14"/>
        <v>32259.25</v>
      </c>
      <c r="I49" s="5">
        <f t="shared" si="15"/>
        <v>224524.38</v>
      </c>
    </row>
    <row r="50" spans="2:9" x14ac:dyDescent="0.25">
      <c r="B50" s="3">
        <v>41883</v>
      </c>
      <c r="C50" s="2" t="s">
        <v>4</v>
      </c>
      <c r="D50" s="2" t="s">
        <v>12</v>
      </c>
      <c r="E50" s="4">
        <v>1999185</v>
      </c>
      <c r="F50" s="2">
        <f t="shared" si="12"/>
        <v>1999.1849999999999</v>
      </c>
      <c r="G50" s="6">
        <f t="shared" si="13"/>
        <v>12574.52</v>
      </c>
      <c r="H50" s="6">
        <f t="shared" si="14"/>
        <v>29298.63</v>
      </c>
      <c r="I50" s="5">
        <f t="shared" si="15"/>
        <v>203918.46480000002</v>
      </c>
    </row>
    <row r="51" spans="2:9" x14ac:dyDescent="0.25">
      <c r="B51" s="3">
        <v>41913</v>
      </c>
      <c r="C51" s="2" t="s">
        <v>4</v>
      </c>
      <c r="D51" s="2" t="s">
        <v>12</v>
      </c>
      <c r="E51" s="4">
        <v>2293628</v>
      </c>
      <c r="F51" s="2">
        <f t="shared" si="12"/>
        <v>2293.6280000000002</v>
      </c>
      <c r="G51" s="6">
        <f t="shared" si="13"/>
        <v>14426.51</v>
      </c>
      <c r="H51" s="6">
        <f t="shared" si="14"/>
        <v>33613.769999999997</v>
      </c>
      <c r="I51" s="5">
        <f t="shared" si="15"/>
        <v>233951.83919999999</v>
      </c>
    </row>
    <row r="52" spans="2:9" x14ac:dyDescent="0.25">
      <c r="B52" s="3">
        <v>41944</v>
      </c>
      <c r="C52" s="2" t="s">
        <v>4</v>
      </c>
      <c r="D52" s="2" t="s">
        <v>12</v>
      </c>
      <c r="E52" s="4">
        <v>1851827</v>
      </c>
      <c r="F52" s="2">
        <f t="shared" si="12"/>
        <v>1851.827</v>
      </c>
      <c r="G52" s="6">
        <f t="shared" si="13"/>
        <v>11647.66</v>
      </c>
      <c r="H52" s="6">
        <f t="shared" si="14"/>
        <v>27139.05</v>
      </c>
      <c r="I52" s="5">
        <f t="shared" si="15"/>
        <v>188887.788</v>
      </c>
    </row>
    <row r="53" spans="2:9" x14ac:dyDescent="0.25">
      <c r="B53" s="3">
        <v>41974</v>
      </c>
      <c r="C53" s="2" t="s">
        <v>4</v>
      </c>
      <c r="D53" s="2" t="s">
        <v>12</v>
      </c>
      <c r="E53" s="4">
        <v>2463700</v>
      </c>
      <c r="F53" s="2">
        <f t="shared" si="12"/>
        <v>2463.6999999999998</v>
      </c>
      <c r="G53" s="6">
        <f t="shared" si="13"/>
        <v>15496.24</v>
      </c>
      <c r="H53" s="6">
        <f t="shared" si="14"/>
        <v>36106.239999999998</v>
      </c>
      <c r="I53" s="5">
        <f t="shared" si="15"/>
        <v>251299.43039999998</v>
      </c>
    </row>
    <row r="54" spans="2:9" x14ac:dyDescent="0.25">
      <c r="B54" s="3">
        <v>41640</v>
      </c>
      <c r="C54" s="2" t="s">
        <v>13</v>
      </c>
      <c r="D54" s="2" t="s">
        <v>12</v>
      </c>
      <c r="E54" s="4">
        <v>3262487</v>
      </c>
      <c r="F54" s="2">
        <f>+E54/1000</f>
        <v>3262.4870000000001</v>
      </c>
      <c r="G54" s="6">
        <f>+ROUND(E54/158.987,2)</f>
        <v>20520.46</v>
      </c>
      <c r="H54" s="6">
        <f>+ROUND(G54*H$3,2)</f>
        <v>47812.67</v>
      </c>
      <c r="I54" s="5">
        <f>+H54*6.96</f>
        <v>332776.18319999997</v>
      </c>
    </row>
    <row r="55" spans="2:9" x14ac:dyDescent="0.25">
      <c r="B55" s="3">
        <v>41671</v>
      </c>
      <c r="C55" s="2" t="s">
        <v>13</v>
      </c>
      <c r="D55" s="2" t="s">
        <v>12</v>
      </c>
      <c r="E55" s="4">
        <v>3168485</v>
      </c>
      <c r="F55" s="2">
        <f t="shared" ref="F55:F65" si="16">+E55/1000</f>
        <v>3168.4850000000001</v>
      </c>
      <c r="G55" s="6">
        <f t="shared" ref="G55:G65" si="17">+ROUND(E55/158.987,2)</f>
        <v>19929.21</v>
      </c>
      <c r="H55" s="6">
        <f t="shared" ref="H55:H65" si="18">+ROUND(G55*H$3,2)</f>
        <v>46435.06</v>
      </c>
      <c r="I55" s="5">
        <f t="shared" ref="I55:I65" si="19">+H55*6.96</f>
        <v>323188.01759999996</v>
      </c>
    </row>
    <row r="56" spans="2:9" x14ac:dyDescent="0.25">
      <c r="B56" s="3">
        <v>41699</v>
      </c>
      <c r="C56" s="2" t="s">
        <v>13</v>
      </c>
      <c r="D56" s="2" t="s">
        <v>12</v>
      </c>
      <c r="E56" s="4">
        <v>3478789</v>
      </c>
      <c r="F56" s="2">
        <f t="shared" si="16"/>
        <v>3478.7890000000002</v>
      </c>
      <c r="G56" s="6">
        <f t="shared" si="17"/>
        <v>21880.97</v>
      </c>
      <c r="H56" s="6">
        <f t="shared" si="18"/>
        <v>50982.66</v>
      </c>
      <c r="I56" s="5">
        <f t="shared" si="19"/>
        <v>354839.31359999999</v>
      </c>
    </row>
    <row r="57" spans="2:9" x14ac:dyDescent="0.25">
      <c r="B57" s="3">
        <v>41730</v>
      </c>
      <c r="C57" s="2" t="s">
        <v>13</v>
      </c>
      <c r="D57" s="2" t="s">
        <v>12</v>
      </c>
      <c r="E57" s="4">
        <v>3177682</v>
      </c>
      <c r="F57" s="2">
        <f t="shared" si="16"/>
        <v>3177.6819999999998</v>
      </c>
      <c r="G57" s="6">
        <f t="shared" si="17"/>
        <v>19987.060000000001</v>
      </c>
      <c r="H57" s="6">
        <f t="shared" si="18"/>
        <v>46569.85</v>
      </c>
      <c r="I57" s="5">
        <f t="shared" si="19"/>
        <v>324126.15600000002</v>
      </c>
    </row>
    <row r="58" spans="2:9" x14ac:dyDescent="0.25">
      <c r="B58" s="3">
        <v>41760</v>
      </c>
      <c r="C58" s="2" t="s">
        <v>13</v>
      </c>
      <c r="D58" s="2" t="s">
        <v>12</v>
      </c>
      <c r="E58" s="4">
        <v>2930483</v>
      </c>
      <c r="F58" s="2">
        <f t="shared" si="16"/>
        <v>2930.4830000000002</v>
      </c>
      <c r="G58" s="6">
        <f t="shared" si="17"/>
        <v>18432.22</v>
      </c>
      <c r="H58" s="6">
        <f t="shared" si="18"/>
        <v>42947.07</v>
      </c>
      <c r="I58" s="5">
        <f t="shared" si="19"/>
        <v>298911.60719999997</v>
      </c>
    </row>
    <row r="59" spans="2:9" x14ac:dyDescent="0.25">
      <c r="B59" s="3">
        <v>41791</v>
      </c>
      <c r="C59" s="2" t="s">
        <v>13</v>
      </c>
      <c r="D59" s="2" t="s">
        <v>12</v>
      </c>
      <c r="E59" s="4">
        <v>3341096</v>
      </c>
      <c r="F59" s="2">
        <f t="shared" si="16"/>
        <v>3341.096</v>
      </c>
      <c r="G59" s="6">
        <f t="shared" si="17"/>
        <v>21014.9</v>
      </c>
      <c r="H59" s="6">
        <f t="shared" si="18"/>
        <v>48964.72</v>
      </c>
      <c r="I59" s="5">
        <f t="shared" si="19"/>
        <v>340794.45120000001</v>
      </c>
    </row>
    <row r="60" spans="2:9" x14ac:dyDescent="0.25">
      <c r="B60" s="3">
        <v>41821</v>
      </c>
      <c r="C60" s="2" t="s">
        <v>13</v>
      </c>
      <c r="D60" s="2" t="s">
        <v>12</v>
      </c>
      <c r="E60" s="4">
        <v>3246714</v>
      </c>
      <c r="F60" s="2">
        <f t="shared" si="16"/>
        <v>3246.7139999999999</v>
      </c>
      <c r="G60" s="6">
        <f t="shared" si="17"/>
        <v>20421.25</v>
      </c>
      <c r="H60" s="6">
        <f t="shared" si="18"/>
        <v>47581.51</v>
      </c>
      <c r="I60" s="5">
        <f t="shared" si="19"/>
        <v>331167.30960000004</v>
      </c>
    </row>
    <row r="61" spans="2:9" x14ac:dyDescent="0.25">
      <c r="B61" s="3">
        <v>41852</v>
      </c>
      <c r="C61" s="2" t="s">
        <v>13</v>
      </c>
      <c r="D61" s="2" t="s">
        <v>12</v>
      </c>
      <c r="E61" s="4">
        <v>3089287</v>
      </c>
      <c r="F61" s="2">
        <f t="shared" si="16"/>
        <v>3089.2869999999998</v>
      </c>
      <c r="G61" s="6">
        <f t="shared" si="17"/>
        <v>19431.07</v>
      </c>
      <c r="H61" s="6">
        <f t="shared" si="18"/>
        <v>45274.39</v>
      </c>
      <c r="I61" s="5">
        <f t="shared" si="19"/>
        <v>315109.75439999998</v>
      </c>
    </row>
    <row r="62" spans="2:9" x14ac:dyDescent="0.25">
      <c r="B62" s="3">
        <v>41883</v>
      </c>
      <c r="C62" s="2" t="s">
        <v>13</v>
      </c>
      <c r="D62" s="2" t="s">
        <v>12</v>
      </c>
      <c r="E62" s="4">
        <v>3118491</v>
      </c>
      <c r="F62" s="2">
        <f t="shared" si="16"/>
        <v>3118.491</v>
      </c>
      <c r="G62" s="6">
        <f t="shared" si="17"/>
        <v>19614.75</v>
      </c>
      <c r="H62" s="6">
        <f t="shared" si="18"/>
        <v>45702.37</v>
      </c>
      <c r="I62" s="5">
        <f t="shared" si="19"/>
        <v>318088.4952</v>
      </c>
    </row>
    <row r="63" spans="2:9" x14ac:dyDescent="0.25">
      <c r="B63" s="3">
        <v>41913</v>
      </c>
      <c r="C63" s="2" t="s">
        <v>13</v>
      </c>
      <c r="D63" s="2" t="s">
        <v>12</v>
      </c>
      <c r="E63" s="4">
        <v>3221014</v>
      </c>
      <c r="F63" s="2">
        <f t="shared" si="16"/>
        <v>3221.0140000000001</v>
      </c>
      <c r="G63" s="6">
        <f t="shared" si="17"/>
        <v>20259.61</v>
      </c>
      <c r="H63" s="6">
        <f t="shared" si="18"/>
        <v>47204.89</v>
      </c>
      <c r="I63" s="5">
        <f t="shared" si="19"/>
        <v>328546.0344</v>
      </c>
    </row>
    <row r="64" spans="2:9" x14ac:dyDescent="0.25">
      <c r="B64" s="3">
        <v>41944</v>
      </c>
      <c r="C64" s="2" t="s">
        <v>13</v>
      </c>
      <c r="D64" s="2" t="s">
        <v>12</v>
      </c>
      <c r="E64" s="4">
        <v>3865625</v>
      </c>
      <c r="F64" s="2">
        <f t="shared" si="16"/>
        <v>3865.625</v>
      </c>
      <c r="G64" s="6">
        <f t="shared" si="17"/>
        <v>24314.09</v>
      </c>
      <c r="H64" s="6">
        <f t="shared" si="18"/>
        <v>56651.83</v>
      </c>
      <c r="I64" s="5">
        <f t="shared" si="19"/>
        <v>394296.73680000001</v>
      </c>
    </row>
    <row r="65" spans="2:9" x14ac:dyDescent="0.25">
      <c r="B65" s="3">
        <v>41974</v>
      </c>
      <c r="C65" s="2" t="s">
        <v>13</v>
      </c>
      <c r="D65" s="2" t="s">
        <v>12</v>
      </c>
      <c r="E65" s="4">
        <v>3256797</v>
      </c>
      <c r="F65" s="2">
        <f t="shared" si="16"/>
        <v>3256.797</v>
      </c>
      <c r="G65" s="6">
        <f t="shared" si="17"/>
        <v>20484.669999999998</v>
      </c>
      <c r="H65" s="6">
        <f t="shared" si="18"/>
        <v>47729.279999999999</v>
      </c>
      <c r="I65" s="5">
        <f t="shared" si="19"/>
        <v>332195.78879999998</v>
      </c>
    </row>
    <row r="66" spans="2:9" x14ac:dyDescent="0.25">
      <c r="B66" s="3">
        <v>41640</v>
      </c>
      <c r="C66" s="2" t="s">
        <v>14</v>
      </c>
      <c r="D66" s="2" t="s">
        <v>5</v>
      </c>
      <c r="E66" s="4">
        <v>2280721</v>
      </c>
      <c r="F66" s="2">
        <f>+E66/1000</f>
        <v>2280.721</v>
      </c>
      <c r="G66" s="6">
        <f>+ROUND(E66/158.987,2)</f>
        <v>14345.33</v>
      </c>
      <c r="H66" s="6">
        <f>+ROUND(G66*H$3,2)</f>
        <v>33424.620000000003</v>
      </c>
      <c r="I66" s="5">
        <f>+H66*6.96</f>
        <v>232635.35520000002</v>
      </c>
    </row>
    <row r="67" spans="2:9" x14ac:dyDescent="0.25">
      <c r="B67" s="3">
        <v>41671</v>
      </c>
      <c r="C67" s="2" t="s">
        <v>14</v>
      </c>
      <c r="D67" s="2" t="s">
        <v>5</v>
      </c>
      <c r="E67" s="4">
        <v>985432</v>
      </c>
      <c r="F67" s="2">
        <f t="shared" ref="F67:F77" si="20">+E67/1000</f>
        <v>985.43200000000002</v>
      </c>
      <c r="G67" s="6">
        <f t="shared" ref="G67:G77" si="21">+ROUND(E67/158.987,2)</f>
        <v>6198.19</v>
      </c>
      <c r="H67" s="6">
        <f t="shared" ref="H67:H77" si="22">+ROUND(G67*H$3,2)</f>
        <v>14441.78</v>
      </c>
      <c r="I67" s="5">
        <f t="shared" ref="I67:I77" si="23">+H67*6.96</f>
        <v>100514.78880000001</v>
      </c>
    </row>
    <row r="68" spans="2:9" x14ac:dyDescent="0.25">
      <c r="B68" s="3">
        <v>41699</v>
      </c>
      <c r="C68" s="2" t="s">
        <v>14</v>
      </c>
      <c r="D68" s="2" t="s">
        <v>5</v>
      </c>
      <c r="E68" s="4">
        <v>984600</v>
      </c>
      <c r="F68" s="2">
        <f t="shared" si="20"/>
        <v>984.6</v>
      </c>
      <c r="G68" s="6">
        <f t="shared" si="21"/>
        <v>6192.96</v>
      </c>
      <c r="H68" s="6">
        <f t="shared" si="22"/>
        <v>14429.6</v>
      </c>
      <c r="I68" s="5">
        <f t="shared" si="23"/>
        <v>100430.016</v>
      </c>
    </row>
    <row r="69" spans="2:9" x14ac:dyDescent="0.25">
      <c r="B69" s="3">
        <v>41730</v>
      </c>
      <c r="C69" s="2" t="s">
        <v>14</v>
      </c>
      <c r="D69" s="2" t="s">
        <v>5</v>
      </c>
      <c r="E69" s="4">
        <v>281797</v>
      </c>
      <c r="F69" s="2">
        <f t="shared" si="20"/>
        <v>281.79700000000003</v>
      </c>
      <c r="G69" s="6">
        <f t="shared" si="21"/>
        <v>1772.45</v>
      </c>
      <c r="H69" s="6">
        <f t="shared" si="22"/>
        <v>4129.8100000000004</v>
      </c>
      <c r="I69" s="5">
        <f t="shared" si="23"/>
        <v>28743.477600000002</v>
      </c>
    </row>
    <row r="70" spans="2:9" x14ac:dyDescent="0.25">
      <c r="B70" s="3">
        <v>41760</v>
      </c>
      <c r="C70" s="2" t="s">
        <v>14</v>
      </c>
      <c r="D70" s="2" t="s">
        <v>5</v>
      </c>
      <c r="E70" s="4">
        <v>1688899</v>
      </c>
      <c r="F70" s="2">
        <f t="shared" si="20"/>
        <v>1688.8989999999999</v>
      </c>
      <c r="G70" s="6">
        <f t="shared" si="21"/>
        <v>10622.87</v>
      </c>
      <c r="H70" s="6">
        <f t="shared" si="22"/>
        <v>24751.29</v>
      </c>
      <c r="I70" s="5">
        <f t="shared" si="23"/>
        <v>172268.97839999999</v>
      </c>
    </row>
    <row r="71" spans="2:9" x14ac:dyDescent="0.25">
      <c r="B71" s="3">
        <v>41791</v>
      </c>
      <c r="C71" s="2" t="s">
        <v>14</v>
      </c>
      <c r="D71" s="2" t="s">
        <v>5</v>
      </c>
      <c r="E71" s="4">
        <v>974723</v>
      </c>
      <c r="F71" s="2">
        <f t="shared" si="20"/>
        <v>974.72299999999996</v>
      </c>
      <c r="G71" s="6">
        <f t="shared" si="21"/>
        <v>6130.83</v>
      </c>
      <c r="H71" s="6">
        <f t="shared" si="22"/>
        <v>14284.83</v>
      </c>
      <c r="I71" s="5">
        <f t="shared" si="23"/>
        <v>99422.416799999992</v>
      </c>
    </row>
    <row r="72" spans="2:9" x14ac:dyDescent="0.25">
      <c r="B72" s="3">
        <v>41821</v>
      </c>
      <c r="C72" s="2" t="s">
        <v>14</v>
      </c>
      <c r="D72" s="2" t="s">
        <v>5</v>
      </c>
      <c r="E72" s="4">
        <v>1979439</v>
      </c>
      <c r="F72" s="2">
        <f t="shared" si="20"/>
        <v>1979.4390000000001</v>
      </c>
      <c r="G72" s="6">
        <f t="shared" si="21"/>
        <v>12450.32</v>
      </c>
      <c r="H72" s="6">
        <f t="shared" si="22"/>
        <v>29009.25</v>
      </c>
      <c r="I72" s="5">
        <f t="shared" si="23"/>
        <v>201904.38</v>
      </c>
    </row>
    <row r="73" spans="2:9" x14ac:dyDescent="0.25">
      <c r="B73" s="3">
        <v>41852</v>
      </c>
      <c r="C73" s="2" t="s">
        <v>14</v>
      </c>
      <c r="D73" s="2" t="s">
        <v>5</v>
      </c>
      <c r="E73" s="4">
        <v>985085</v>
      </c>
      <c r="F73" s="2">
        <f t="shared" si="20"/>
        <v>985.08500000000004</v>
      </c>
      <c r="G73" s="6">
        <f t="shared" si="21"/>
        <v>6196.01</v>
      </c>
      <c r="H73" s="6">
        <f t="shared" si="22"/>
        <v>14436.7</v>
      </c>
      <c r="I73" s="5">
        <f t="shared" si="23"/>
        <v>100479.432</v>
      </c>
    </row>
    <row r="74" spans="2:9" x14ac:dyDescent="0.25">
      <c r="B74" s="3">
        <v>41883</v>
      </c>
      <c r="C74" s="2" t="s">
        <v>14</v>
      </c>
      <c r="D74" s="2" t="s">
        <v>5</v>
      </c>
      <c r="E74" s="4">
        <v>983269</v>
      </c>
      <c r="F74" s="2">
        <f t="shared" si="20"/>
        <v>983.26900000000001</v>
      </c>
      <c r="G74" s="6">
        <f t="shared" si="21"/>
        <v>6184.59</v>
      </c>
      <c r="H74" s="6">
        <f t="shared" si="22"/>
        <v>14410.09</v>
      </c>
      <c r="I74" s="5">
        <f t="shared" si="23"/>
        <v>100294.2264</v>
      </c>
    </row>
    <row r="75" spans="2:9" x14ac:dyDescent="0.25">
      <c r="B75" s="3">
        <v>41913</v>
      </c>
      <c r="C75" s="2" t="s">
        <v>14</v>
      </c>
      <c r="D75" s="2" t="s">
        <v>5</v>
      </c>
      <c r="E75" s="4">
        <v>1292843</v>
      </c>
      <c r="F75" s="2">
        <f t="shared" si="20"/>
        <v>1292.8430000000001</v>
      </c>
      <c r="G75" s="6">
        <f t="shared" si="21"/>
        <v>8131.75</v>
      </c>
      <c r="H75" s="6">
        <f t="shared" si="22"/>
        <v>18946.98</v>
      </c>
      <c r="I75" s="5">
        <f t="shared" si="23"/>
        <v>131870.98079999999</v>
      </c>
    </row>
    <row r="76" spans="2:9" x14ac:dyDescent="0.25">
      <c r="B76" s="3">
        <v>41944</v>
      </c>
      <c r="C76" s="2" t="s">
        <v>14</v>
      </c>
      <c r="D76" s="2" t="s">
        <v>5</v>
      </c>
      <c r="E76" s="4">
        <v>1683019</v>
      </c>
      <c r="F76" s="2">
        <f t="shared" si="20"/>
        <v>1683.019</v>
      </c>
      <c r="G76" s="6">
        <f t="shared" si="21"/>
        <v>10585.89</v>
      </c>
      <c r="H76" s="6">
        <f t="shared" si="22"/>
        <v>24665.119999999999</v>
      </c>
      <c r="I76" s="5">
        <f t="shared" si="23"/>
        <v>171669.2352</v>
      </c>
    </row>
    <row r="77" spans="2:9" x14ac:dyDescent="0.25">
      <c r="B77" s="3">
        <v>41974</v>
      </c>
      <c r="C77" s="2" t="s">
        <v>14</v>
      </c>
      <c r="D77" s="2" t="s">
        <v>5</v>
      </c>
      <c r="E77" s="4">
        <v>1943915</v>
      </c>
      <c r="F77" s="2">
        <f t="shared" si="20"/>
        <v>1943.915</v>
      </c>
      <c r="G77" s="6">
        <f t="shared" si="21"/>
        <v>12226.88</v>
      </c>
      <c r="H77" s="6">
        <f t="shared" si="22"/>
        <v>28488.63</v>
      </c>
      <c r="I77" s="5">
        <f t="shared" si="23"/>
        <v>198280.86480000001</v>
      </c>
    </row>
  </sheetData>
  <autoFilter ref="B5:I77"/>
  <mergeCells count="1">
    <mergeCell ref="B2:I2"/>
  </mergeCells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OLEODUCTOS MIN  2014</vt:lpstr>
      <vt:lpstr>OLEODUCTOS EXP 2014</vt:lpstr>
      <vt:lpstr>POLIDUCTOS 2014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Yamilet Ayaviri Ayaviri</dc:creator>
  <cp:lastModifiedBy>Rene Muñoz Riveros</cp:lastModifiedBy>
  <dcterms:created xsi:type="dcterms:W3CDTF">2014-03-11T18:54:26Z</dcterms:created>
  <dcterms:modified xsi:type="dcterms:W3CDTF">2015-09-08T22:02:34Z</dcterms:modified>
</cp:coreProperties>
</file>